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95" activeTab="0"/>
  </bookViews>
  <sheets>
    <sheet name="Provodov" sheetId="1" r:id="rId1"/>
    <sheet name="List1" sheetId="2" r:id="rId2"/>
  </sheets>
  <definedNames>
    <definedName name="_xlnm._FilterDatabase" localSheetId="0" hidden="1">'Provodov'!$C$76:$K$76</definedName>
    <definedName name="_xlnm.Print_Titles" localSheetId="0">'Provodov'!$76:$76</definedName>
    <definedName name="_xlnm.Print_Area" localSheetId="0">'Provodov'!$C$4:$J$36,'Provodov'!$C$42:$J$58,'Provodov'!$C$64:$K$118</definedName>
  </definedNames>
  <calcPr fullCalcOnLoad="1"/>
</workbook>
</file>

<file path=xl/sharedStrings.xml><?xml version="1.0" encoding="utf-8"?>
<sst xmlns="http://schemas.openxmlformats.org/spreadsheetml/2006/main" count="347" uniqueCount="123">
  <si>
    <t>-1869995482</t>
  </si>
  <si>
    <t>1325041253</t>
  </si>
  <si>
    <t>-772381389</t>
  </si>
  <si>
    <t>-1626235392</t>
  </si>
  <si>
    <t>1) Krycí list soupisu</t>
  </si>
  <si>
    <t>2) Rekapitulace</t>
  </si>
  <si>
    <t>3) Soupis prací</t>
  </si>
  <si>
    <t>Rekapitulace stavby</t>
  </si>
  <si>
    <t>p</t>
  </si>
  <si>
    <t>vv</t>
  </si>
  <si>
    <t>List obsahuje:</t>
  </si>
  <si>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</si>
  <si>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</si>
  <si>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</si>
  <si>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</si>
  <si>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</si>
  <si>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</si>
  <si>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</si>
  <si>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</si>
  <si>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</si>
  <si>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</si>
  <si>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</si>
  <si>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</si>
  <si>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</si>
  <si>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</si>
  <si>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</si>
  <si>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</si>
  <si>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</si>
  <si>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</si>
  <si>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</si>
  <si>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</si>
  <si>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</si>
  <si>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</si>
  <si>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</si>
  <si>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</si>
  <si>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</si>
  <si>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</si>
  <si>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</si>
  <si>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</si>
  <si>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</si>
  <si>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</si>
  <si>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</si>
  <si>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</si>
  <si>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</si>
  <si>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</si>
  <si>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</si>
  <si>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</si>
  <si>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4</t>
  </si>
  <si>
    <t>{570420e0-200c-4290-86cb-2aec8ed55b5c}</t>
  </si>
  <si>
    <t>Zpět na list: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</si>
  <si>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</si>
  <si>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</si>
  <si>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</si>
  <si>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</si>
  <si>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</si>
  <si>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</si>
  <si>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</si>
  <si>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</si>
  <si>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</si>
  <si>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</si>
  <si>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</si>
  <si>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</si>
  <si>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</si>
  <si>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</si>
  <si>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</si>
  <si>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</si>
  <si>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</si>
  <si>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</si>
  <si>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</si>
  <si>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</si>
  <si>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</si>
  <si>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</si>
  <si>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</si>
  <si>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</si>
  <si>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</si>
  <si>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</si>
  <si>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kus</t>
  </si>
  <si>
    <t>CS ÚRS 2016 01</t>
  </si>
  <si>
    <t>P</t>
  </si>
  <si>
    <t>VV</t>
  </si>
  <si>
    <t>m</t>
  </si>
  <si>
    <t>8</t>
  </si>
  <si>
    <t>m2</t>
  </si>
  <si>
    <t>t</t>
  </si>
  <si>
    <t>M</t>
  </si>
  <si>
    <t>171151101</t>
  </si>
  <si>
    <t>583336740</t>
  </si>
  <si>
    <t>1173958720</t>
  </si>
  <si>
    <t>1811666673</t>
  </si>
  <si>
    <t>-1799925758</t>
  </si>
  <si>
    <t>843222158</t>
  </si>
  <si>
    <t>1583567792</t>
  </si>
  <si>
    <t>720m2</t>
  </si>
  <si>
    <t>Hutnění násypů pro jakýkoliv sklon a dna koryta</t>
  </si>
  <si>
    <t>212752213</t>
  </si>
  <si>
    <t>899661312</t>
  </si>
  <si>
    <t>Zřízení filtračního obalu drenážních trubek DN nad 130 do 200 mm vč.dodávky potřebné geotextílie</t>
  </si>
  <si>
    <t xml:space="preserve">Poznámka k položce:
zřízení rýhy pro drenážní potrubí,podsyp, obsyp a zásyp
</t>
  </si>
  <si>
    <t>895941311</t>
  </si>
  <si>
    <t xml:space="preserve">Zřízení vpusti kanalizační uliční z betonových dílců </t>
  </si>
  <si>
    <t>Poznámka k položce:
kompletní zřízení uliční vpusti, včetně zemních prací, zásypu a hutnění- komplet</t>
  </si>
  <si>
    <t>564861112</t>
  </si>
  <si>
    <t>Podklad ze štěrkodrtě ŠD tl 150 mm</t>
  </si>
  <si>
    <t>Poznámka k položce:
provední konstrukční vrstyv, včetně zahutnění, Fr- 0,32</t>
  </si>
  <si>
    <t>betonový recyklát</t>
  </si>
  <si>
    <t xml:space="preserve">Poznámka k položce:
nakupovaný materiál zásypu, včetně dopravy
</t>
  </si>
  <si>
    <t xml:space="preserve">Poznámka k položce:
hutnění zásypu težkou vibrační technikou po vrstvách, včetně rozprostření
</t>
  </si>
  <si>
    <t xml:space="preserve">Zřízení plastové kanalizační šachty </t>
  </si>
  <si>
    <t>895941315</t>
  </si>
  <si>
    <t>3 ks</t>
  </si>
  <si>
    <t>Trativod z drenážních trubek plastových flexibilních D do 120 mm včetně lože do 0,15m3/bm otevřený výkop</t>
  </si>
  <si>
    <t>87433</t>
  </si>
  <si>
    <t xml:space="preserve">POTRUBÍ Z TRUB PVC ODPADNÍCH DN DO 150MM
</t>
  </si>
  <si>
    <t xml:space="preserve">M         </t>
  </si>
  <si>
    <t>87434</t>
  </si>
  <si>
    <t xml:space="preserve">POTRUBÍ Z TRUB PP ŽEBROVANÝCH ODPADNÍCH DN DO 300MM
</t>
  </si>
  <si>
    <t xml:space="preserve">POTRUBÍ Z TRUB PP ŽEBROVANÝCH ODPADNÍCH DN DO 400MM
</t>
  </si>
  <si>
    <t xml:space="preserve">Poznámka k položce: včetně obsypu a hutnění
</t>
  </si>
  <si>
    <t>Poznámka k položce:
kompletní zřízení plastové kanalizační čachty, včetně zemních prací, zásypu, hutnění, poklopu B125  a napojení- komplet</t>
  </si>
  <si>
    <t xml:space="preserve">Poznámka k položce:
geotextilie 160g/m2-obalení drenážní truby
</t>
  </si>
  <si>
    <t>Rybník - ZATRUBENÍ PŘÍTOKU VČETNĚ REVIZNÍCH ŠACHET A ČÁSTEČNÉHO ZÁSYPU</t>
  </si>
  <si>
    <t>Rybník - Hanušák</t>
  </si>
  <si>
    <t>Obec Provodov-Šonov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</si>
</sst>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  <numFmt numFmtId="200" formatCode="###\ ###\ ##0.000"/>
    <numFmt numFmtId="201" formatCode="###\ ###\ ##0.00"/>
  </numFmts>
  <fonts count="6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0"/>
      <name val="Trebuchet MS"/>
      <family val="2"/>
    </font>
    <font>
      <b/>
      <sz val="12"/>
      <color indexed="37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name val="Trebuchet MS"/>
      <family val="2"/>
    </font>
    <font>
      <sz val="10"/>
      <color indexed="8"/>
      <name val="Arial"/>
      <family val="0"/>
    </font>
    <font>
      <sz val="16"/>
      <name val="Trebuchet MS"/>
      <family val="2"/>
    </font>
    <font>
      <sz val="12"/>
      <name val="Trebuchet MS"/>
      <family val="2"/>
    </font>
    <font>
      <sz val="12"/>
      <color indexed="37"/>
      <name val="Trebuchet MS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dotted"/>
      <right style="dotted"/>
      <top style="dotted"/>
      <bottom style="dotted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2" borderId="0" applyNumberFormat="0" applyBorder="0" applyAlignment="0" applyProtection="0"/>
    <xf numFmtId="0" fontId="59" fillId="5" borderId="0" applyNumberFormat="0" applyBorder="0" applyAlignment="0" applyProtection="0"/>
    <xf numFmtId="0" fontId="59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2" fillId="18" borderId="1" applyNumberFormat="0" applyAlignment="0" applyProtection="0"/>
    <xf numFmtId="0" fontId="60" fillId="0" borderId="2" applyNumberFormat="0" applyFill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61" fillId="20" borderId="1" applyNumberFormat="0" applyAlignment="0" applyProtection="0"/>
    <xf numFmtId="0" fontId="33" fillId="21" borderId="6" applyNumberFormat="0" applyAlignment="0" applyProtection="0"/>
    <xf numFmtId="0" fontId="33" fillId="22" borderId="7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62" fillId="23" borderId="0" applyNumberFormat="0" applyBorder="0" applyAlignment="0" applyProtection="0"/>
    <xf numFmtId="0" fontId="23" fillId="24" borderId="11" applyNumberFormat="0" applyFont="0" applyAlignment="0" applyProtection="0"/>
    <xf numFmtId="0" fontId="63" fillId="18" borderId="12" applyNumberFormat="0" applyAlignment="0" applyProtection="0"/>
    <xf numFmtId="0" fontId="4" fillId="4" borderId="13" applyNumberFormat="0" applyFont="0" applyAlignment="0" applyProtection="0"/>
    <xf numFmtId="0" fontId="38" fillId="0" borderId="14" applyNumberFormat="0" applyFill="0" applyAlignment="0" applyProtection="0"/>
    <xf numFmtId="9" fontId="23" fillId="0" borderId="0" applyFont="0" applyFill="0" applyBorder="0" applyAlignment="0" applyProtection="0"/>
    <xf numFmtId="0" fontId="57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" borderId="17" applyNumberFormat="0" applyAlignment="0" applyProtection="0"/>
    <xf numFmtId="0" fontId="43" fillId="26" borderId="17" applyNumberFormat="0" applyAlignment="0" applyProtection="0"/>
    <xf numFmtId="0" fontId="44" fillId="26" borderId="18" applyNumberFormat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7" borderId="0" applyNumberFormat="0" applyBorder="0" applyAlignment="0" applyProtection="0"/>
    <xf numFmtId="0" fontId="31" fillId="16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30" borderId="0" applyNumberFormat="0" applyBorder="0" applyAlignment="0" applyProtection="0"/>
  </cellStyleXfs>
  <cellXfs count="19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11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26" borderId="0" xfId="0" applyFont="1" applyFill="1" applyBorder="1" applyAlignment="1">
      <alignment vertical="center"/>
    </xf>
    <xf numFmtId="0" fontId="7" fillId="26" borderId="24" xfId="0" applyFont="1" applyFill="1" applyBorder="1" applyAlignment="1">
      <alignment horizontal="left" vertical="center"/>
    </xf>
    <xf numFmtId="0" fontId="4" fillId="26" borderId="25" xfId="0" applyFont="1" applyFill="1" applyBorder="1" applyAlignment="1">
      <alignment vertical="center"/>
    </xf>
    <xf numFmtId="0" fontId="7" fillId="26" borderId="25" xfId="0" applyFont="1" applyFill="1" applyBorder="1" applyAlignment="1">
      <alignment horizontal="center" vertical="center"/>
    </xf>
    <xf numFmtId="4" fontId="7" fillId="26" borderId="25" xfId="0" applyNumberFormat="1" applyFont="1" applyFill="1" applyBorder="1" applyAlignment="1">
      <alignment vertical="center"/>
    </xf>
    <xf numFmtId="0" fontId="4" fillId="26" borderId="23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>
      <alignment vertical="center" wrapText="1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6" borderId="25" xfId="0" applyFont="1" applyFill="1" applyBorder="1" applyAlignment="1">
      <alignment horizontal="right" vertical="center"/>
    </xf>
    <xf numFmtId="0" fontId="4" fillId="26" borderId="25" xfId="0" applyFont="1" applyFill="1" applyBorder="1" applyAlignment="1" applyProtection="1">
      <alignment vertical="center"/>
      <protection locked="0"/>
    </xf>
    <xf numFmtId="0" fontId="4" fillId="26" borderId="37" xfId="0" applyFont="1" applyFill="1" applyBorder="1" applyAlignment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vertical="center"/>
    </xf>
    <xf numFmtId="0" fontId="6" fillId="26" borderId="0" xfId="0" applyFont="1" applyFill="1" applyBorder="1" applyAlignment="1">
      <alignment horizontal="left" vertical="center"/>
    </xf>
    <xf numFmtId="0" fontId="4" fillId="26" borderId="0" xfId="0" applyFont="1" applyFill="1" applyBorder="1" applyAlignment="1" applyProtection="1">
      <alignment vertical="center"/>
      <protection locked="0"/>
    </xf>
    <xf numFmtId="0" fontId="6" fillId="26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 applyProtection="1">
      <alignment vertical="center"/>
      <protection locked="0"/>
    </xf>
    <xf numFmtId="4" fontId="8" fillId="0" borderId="38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174" fontId="18" fillId="0" borderId="29" xfId="0" applyNumberFormat="1" applyFont="1" applyBorder="1" applyAlignment="1">
      <alignment/>
    </xf>
    <xf numFmtId="174" fontId="18" fillId="0" borderId="39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9" fillId="0" borderId="22" xfId="0" applyFont="1" applyBorder="1" applyAlignment="1">
      <alignment/>
    </xf>
    <xf numFmtId="0" fontId="9" fillId="0" borderId="0" xfId="0" applyFont="1" applyAlignment="1">
      <alignment horizontal="left"/>
    </xf>
    <xf numFmtId="0" fontId="29" fillId="11" borderId="0" xfId="60" applyFont="1" applyFill="1" applyAlignment="1">
      <alignment vertical="center"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9" fillId="0" borderId="3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5" fillId="4" borderId="4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74" fontId="5" fillId="0" borderId="38" xfId="0" applyNumberFormat="1" applyFont="1" applyBorder="1" applyAlignment="1">
      <alignment vertical="center"/>
    </xf>
    <xf numFmtId="174" fontId="5" fillId="0" borderId="4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2" fillId="4" borderId="40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0" fontId="24" fillId="11" borderId="0" xfId="60" applyFill="1" applyAlignment="1">
      <alignment/>
    </xf>
    <xf numFmtId="0" fontId="27" fillId="11" borderId="0" xfId="0" applyFont="1" applyFill="1" applyAlignment="1">
      <alignment horizontal="left" vertical="center"/>
    </xf>
    <xf numFmtId="0" fontId="28" fillId="11" borderId="0" xfId="0" applyFont="1" applyFill="1" applyAlignment="1">
      <alignment vertical="center"/>
    </xf>
    <xf numFmtId="0" fontId="28" fillId="11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top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200" fontId="48" fillId="0" borderId="0" xfId="0" applyNumberFormat="1" applyFont="1" applyFill="1" applyBorder="1" applyAlignment="1" applyProtection="1">
      <alignment vertical="top"/>
      <protection/>
    </xf>
    <xf numFmtId="201" fontId="48" fillId="0" borderId="0" xfId="0" applyNumberFormat="1" applyFont="1" applyFill="1" applyBorder="1" applyAlignment="1" applyProtection="1">
      <alignment vertical="top"/>
      <protection locked="0"/>
    </xf>
    <xf numFmtId="201" fontId="48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49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13" fillId="0" borderId="4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13" fillId="0" borderId="42" xfId="0" applyFont="1" applyBorder="1" applyAlignment="1" applyProtection="1">
      <alignment horizontal="left" vertical="center"/>
      <protection locked="0"/>
    </xf>
    <xf numFmtId="173" fontId="6" fillId="0" borderId="42" xfId="0" applyNumberFormat="1" applyFont="1" applyBorder="1" applyAlignment="1">
      <alignment horizontal="left" vertical="center"/>
    </xf>
    <xf numFmtId="0" fontId="6" fillId="26" borderId="42" xfId="0" applyFont="1" applyFill="1" applyBorder="1" applyAlignment="1">
      <alignment horizontal="center" vertical="center" wrapText="1"/>
    </xf>
    <xf numFmtId="0" fontId="17" fillId="26" borderId="42" xfId="0" applyFont="1" applyFill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>
      <alignment horizontal="left" vertical="center"/>
    </xf>
    <xf numFmtId="4" fontId="51" fillId="0" borderId="42" xfId="0" applyNumberFormat="1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42" xfId="0" applyFont="1" applyBorder="1" applyAlignment="1" applyProtection="1">
      <alignment/>
      <protection locked="0"/>
    </xf>
    <xf numFmtId="4" fontId="8" fillId="0" borderId="42" xfId="0" applyNumberFormat="1" applyFont="1" applyBorder="1" applyAlignment="1">
      <alignment/>
    </xf>
    <xf numFmtId="0" fontId="4" fillId="0" borderId="42" xfId="0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175" fontId="4" fillId="0" borderId="42" xfId="0" applyNumberFormat="1" applyFont="1" applyBorder="1" applyAlignment="1" applyProtection="1">
      <alignment vertical="center"/>
      <protection locked="0"/>
    </xf>
    <xf numFmtId="4" fontId="4" fillId="0" borderId="42" xfId="0" applyNumberFormat="1" applyFont="1" applyBorder="1" applyAlignment="1" applyProtection="1">
      <alignment vertical="center"/>
      <protection locked="0"/>
    </xf>
    <xf numFmtId="0" fontId="20" fillId="0" borderId="42" xfId="0" applyFont="1" applyBorder="1" applyAlignment="1">
      <alignment horizontal="left" vertical="center"/>
    </xf>
    <xf numFmtId="0" fontId="21" fillId="0" borderId="42" xfId="0" applyFont="1" applyBorder="1" applyAlignment="1">
      <alignment vertical="center" wrapText="1"/>
    </xf>
    <xf numFmtId="0" fontId="4" fillId="0" borderId="42" xfId="0" applyFont="1" applyBorder="1" applyAlignment="1" applyProtection="1">
      <alignment vertical="center"/>
      <protection locked="0"/>
    </xf>
    <xf numFmtId="0" fontId="10" fillId="0" borderId="42" xfId="0" applyFont="1" applyBorder="1" applyAlignment="1">
      <alignment vertical="center"/>
    </xf>
    <xf numFmtId="0" fontId="10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 wrapText="1"/>
    </xf>
    <xf numFmtId="175" fontId="10" fillId="0" borderId="42" xfId="0" applyNumberFormat="1" applyFont="1" applyBorder="1" applyAlignment="1">
      <alignment vertical="center"/>
    </xf>
    <xf numFmtId="0" fontId="10" fillId="0" borderId="42" xfId="0" applyFont="1" applyBorder="1" applyAlignment="1" applyProtection="1">
      <alignment vertical="center"/>
      <protection locked="0"/>
    </xf>
    <xf numFmtId="0" fontId="48" fillId="0" borderId="42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 wrapText="1"/>
      <protection/>
    </xf>
    <xf numFmtId="200" fontId="48" fillId="0" borderId="42" xfId="0" applyNumberFormat="1" applyFont="1" applyFill="1" applyBorder="1" applyAlignment="1" applyProtection="1">
      <alignment vertical="top"/>
      <protection/>
    </xf>
    <xf numFmtId="201" fontId="48" fillId="0" borderId="42" xfId="0" applyNumberFormat="1" applyFont="1" applyFill="1" applyBorder="1" applyAlignment="1" applyProtection="1">
      <alignment vertical="top"/>
      <protection locked="0"/>
    </xf>
    <xf numFmtId="201" fontId="48" fillId="0" borderId="42" xfId="0" applyNumberFormat="1" applyFont="1" applyFill="1" applyBorder="1" applyAlignment="1" applyProtection="1">
      <alignment vertical="top"/>
      <protection/>
    </xf>
    <xf numFmtId="0" fontId="22" fillId="0" borderId="42" xfId="0" applyFont="1" applyBorder="1" applyAlignment="1" applyProtection="1">
      <alignment horizontal="center" vertical="center"/>
      <protection locked="0"/>
    </xf>
    <xf numFmtId="49" fontId="22" fillId="0" borderId="42" xfId="0" applyNumberFormat="1" applyFont="1" applyBorder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175" fontId="22" fillId="0" borderId="42" xfId="0" applyNumberFormat="1" applyFont="1" applyBorder="1" applyAlignment="1" applyProtection="1">
      <alignment vertical="center"/>
      <protection locked="0"/>
    </xf>
    <xf numFmtId="4" fontId="22" fillId="0" borderId="42" xfId="0" applyNumberFormat="1" applyFont="1" applyBorder="1" applyAlignment="1" applyProtection="1">
      <alignment vertical="center"/>
      <protection locked="0"/>
    </xf>
    <xf numFmtId="4" fontId="22" fillId="4" borderId="42" xfId="0" applyNumberFormat="1" applyFont="1" applyFill="1" applyBorder="1" applyAlignment="1" applyProtection="1">
      <alignment vertical="center"/>
      <protection locked="0"/>
    </xf>
    <xf numFmtId="175" fontId="4" fillId="34" borderId="42" xfId="0" applyNumberFormat="1" applyFont="1" applyFill="1" applyBorder="1" applyAlignment="1" applyProtection="1">
      <alignment vertical="center"/>
      <protection locked="0"/>
    </xf>
    <xf numFmtId="4" fontId="4" fillId="34" borderId="42" xfId="0" applyNumberFormat="1" applyFont="1" applyFill="1" applyBorder="1" applyAlignment="1" applyProtection="1">
      <alignment vertical="center"/>
      <protection locked="0"/>
    </xf>
    <xf numFmtId="175" fontId="10" fillId="34" borderId="42" xfId="0" applyNumberFormat="1" applyFont="1" applyFill="1" applyBorder="1" applyAlignment="1">
      <alignment vertical="center"/>
    </xf>
    <xf numFmtId="0" fontId="10" fillId="34" borderId="42" xfId="0" applyFont="1" applyFill="1" applyBorder="1" applyAlignment="1">
      <alignment horizontal="left" vertical="center" wrapText="1"/>
    </xf>
    <xf numFmtId="0" fontId="10" fillId="34" borderId="42" xfId="0" applyFont="1" applyFill="1" applyBorder="1" applyAlignment="1">
      <alignment vertical="center"/>
    </xf>
    <xf numFmtId="0" fontId="47" fillId="0" borderId="42" xfId="0" applyFont="1" applyBorder="1" applyAlignment="1" applyProtection="1">
      <alignment horizontal="center" vertical="center"/>
      <protection locked="0"/>
    </xf>
    <xf numFmtId="49" fontId="47" fillId="0" borderId="42" xfId="0" applyNumberFormat="1" applyFont="1" applyBorder="1" applyAlignment="1" applyProtection="1">
      <alignment horizontal="left" vertical="center" wrapText="1"/>
      <protection locked="0"/>
    </xf>
    <xf numFmtId="0" fontId="47" fillId="0" borderId="42" xfId="0" applyFont="1" applyBorder="1" applyAlignment="1" applyProtection="1">
      <alignment horizontal="left" vertical="center" wrapText="1"/>
      <protection locked="0"/>
    </xf>
    <xf numFmtId="0" fontId="47" fillId="0" borderId="42" xfId="0" applyFont="1" applyBorder="1" applyAlignment="1" applyProtection="1">
      <alignment horizontal="center" vertical="center" wrapText="1"/>
      <protection locked="0"/>
    </xf>
    <xf numFmtId="175" fontId="47" fillId="0" borderId="42" xfId="0" applyNumberFormat="1" applyFont="1" applyBorder="1" applyAlignment="1" applyProtection="1">
      <alignment vertical="center"/>
      <protection locked="0"/>
    </xf>
    <xf numFmtId="4" fontId="47" fillId="0" borderId="42" xfId="0" applyNumberFormat="1" applyFont="1" applyBorder="1" applyAlignment="1" applyProtection="1">
      <alignment vertical="center"/>
      <protection locked="0"/>
    </xf>
    <xf numFmtId="4" fontId="4" fillId="0" borderId="42" xfId="0" applyNumberFormat="1" applyFont="1" applyBorder="1" applyAlignment="1">
      <alignment vertical="center"/>
    </xf>
    <xf numFmtId="0" fontId="4" fillId="0" borderId="42" xfId="0" applyFont="1" applyBorder="1" applyAlignment="1">
      <alignment/>
    </xf>
    <xf numFmtId="4" fontId="47" fillId="34" borderId="42" xfId="0" applyNumberFormat="1" applyFont="1" applyFill="1" applyBorder="1" applyAlignment="1" applyProtection="1">
      <alignment vertical="center"/>
      <protection locked="0"/>
    </xf>
    <xf numFmtId="0" fontId="10" fillId="34" borderId="42" xfId="0" applyFont="1" applyFill="1" applyBorder="1" applyAlignment="1">
      <alignment horizontal="left" vertical="center"/>
    </xf>
    <xf numFmtId="0" fontId="10" fillId="34" borderId="42" xfId="0" applyFont="1" applyFill="1" applyBorder="1" applyAlignment="1" applyProtection="1">
      <alignment vertical="center"/>
      <protection locked="0"/>
    </xf>
    <xf numFmtId="49" fontId="4" fillId="34" borderId="42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42" xfId="0" applyFont="1" applyFill="1" applyBorder="1" applyAlignment="1" applyProtection="1">
      <alignment horizontal="left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8" fillId="34" borderId="42" xfId="0" applyNumberFormat="1" applyFont="1" applyFill="1" applyBorder="1" applyAlignment="1" applyProtection="1">
      <alignment vertical="top"/>
      <protection/>
    </xf>
    <xf numFmtId="0" fontId="0" fillId="34" borderId="42" xfId="0" applyNumberFormat="1" applyFont="1" applyFill="1" applyBorder="1" applyAlignment="1" applyProtection="1">
      <alignment vertical="top" wrapText="1"/>
      <protection/>
    </xf>
    <xf numFmtId="200" fontId="48" fillId="34" borderId="42" xfId="0" applyNumberFormat="1" applyFont="1" applyFill="1" applyBorder="1" applyAlignment="1" applyProtection="1">
      <alignment vertical="top"/>
      <protection/>
    </xf>
    <xf numFmtId="201" fontId="48" fillId="34" borderId="42" xfId="0" applyNumberFormat="1" applyFont="1" applyFill="1" applyBorder="1" applyAlignment="1" applyProtection="1">
      <alignment vertical="top"/>
      <protection locked="0"/>
    </xf>
    <xf numFmtId="201" fontId="48" fillId="34" borderId="42" xfId="0" applyNumberFormat="1" applyFont="1" applyFill="1" applyBorder="1" applyAlignment="1" applyProtection="1">
      <alignment vertical="top"/>
      <protection/>
    </xf>
    <xf numFmtId="0" fontId="4" fillId="34" borderId="42" xfId="0" applyFont="1" applyFill="1" applyBorder="1" applyAlignment="1" applyProtection="1">
      <alignment vertical="center"/>
      <protection locked="0"/>
    </xf>
    <xf numFmtId="4" fontId="22" fillId="34" borderId="42" xfId="0" applyNumberFormat="1" applyFont="1" applyFill="1" applyBorder="1" applyAlignment="1" applyProtection="1">
      <alignment vertical="center"/>
      <protection locked="0"/>
    </xf>
    <xf numFmtId="0" fontId="11" fillId="2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3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50" fillId="0" borderId="4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9" fillId="11" borderId="0" xfId="60" applyFont="1" applyFill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alculation" xfId="51"/>
    <cellStyle name="Celkem" xfId="52"/>
    <cellStyle name="Comma" xfId="53"/>
    <cellStyle name="Comma [0]" xfId="54"/>
    <cellStyle name="Dobrá" xfId="55"/>
    <cellStyle name="Heading 1" xfId="56"/>
    <cellStyle name="Heading 2" xfId="57"/>
    <cellStyle name="Heading 3" xfId="58"/>
    <cellStyle name="Heading 4" xfId="59"/>
    <cellStyle name="Hyperlink" xfId="60"/>
    <cellStyle name="Chybně" xfId="61"/>
    <cellStyle name="Input" xfId="62"/>
    <cellStyle name="Kontrolná bunka" xfId="63"/>
    <cellStyle name="Kontrolní buňka" xfId="64"/>
    <cellStyle name="Currency" xfId="65"/>
    <cellStyle name="Currency [0]" xfId="66"/>
    <cellStyle name="Nadpis 1" xfId="67"/>
    <cellStyle name="Nadpis 2" xfId="68"/>
    <cellStyle name="Nadpis 3" xfId="69"/>
    <cellStyle name="Nadpis 4" xfId="70"/>
    <cellStyle name="Název" xfId="71"/>
    <cellStyle name="Neutrálna" xfId="72"/>
    <cellStyle name="Neutrální" xfId="73"/>
    <cellStyle name="Note" xfId="74"/>
    <cellStyle name="Output" xfId="75"/>
    <cellStyle name="Poznámka" xfId="76"/>
    <cellStyle name="Prepojená bunka" xfId="77"/>
    <cellStyle name="Percent" xfId="78"/>
    <cellStyle name="Propojená buňka" xfId="79"/>
    <cellStyle name="Followed Hyperlink" xfId="80"/>
    <cellStyle name="Spolu" xfId="81"/>
    <cellStyle name="Správně" xfId="82"/>
    <cellStyle name="Text upozornění" xfId="83"/>
    <cellStyle name="Text upozornenia" xfId="84"/>
    <cellStyle name="Titul" xfId="85"/>
    <cellStyle name="Vstup" xfId="86"/>
    <cellStyle name="Výpočet" xfId="87"/>
    <cellStyle name="Výstup" xfId="88"/>
    <cellStyle name="Vysvětlující text" xfId="89"/>
    <cellStyle name="Vysvetľujúci text" xfId="90"/>
    <cellStyle name="Zlá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  <cellStyle name="Zvýraznenie1" xfId="98"/>
    <cellStyle name="Zvýraznenie2" xfId="99"/>
    <cellStyle name="Zvýraznenie3" xfId="100"/>
    <cellStyle name="Zvýraznenie4" xfId="101"/>
    <cellStyle name="Zvýraznenie5" xfId="102"/>
    <cellStyle name="Zvýraznenie6" xfId="10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3EF0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0" descr="C:\KrosData\System\Temp\rad63EF0.t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:H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4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7"/>
      <c r="B1" s="109"/>
      <c r="C1" s="109"/>
      <c r="D1" s="108" t="s">
        <v>10</v>
      </c>
      <c r="E1" s="109"/>
      <c r="F1" s="82" t="s">
        <v>4</v>
      </c>
      <c r="G1" s="194" t="s">
        <v>5</v>
      </c>
      <c r="H1" s="194"/>
      <c r="I1" s="110"/>
      <c r="J1" s="82" t="s">
        <v>6</v>
      </c>
      <c r="K1" s="108" t="s">
        <v>49</v>
      </c>
      <c r="L1" s="82" t="s">
        <v>7</v>
      </c>
      <c r="M1" s="82"/>
      <c r="N1" s="82"/>
      <c r="O1" s="82"/>
      <c r="P1" s="82"/>
      <c r="Q1" s="82"/>
      <c r="R1" s="82"/>
      <c r="S1" s="82"/>
      <c r="T1" s="82"/>
      <c r="U1" s="107"/>
      <c r="V1" s="10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86" t="s">
        <v>13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8" t="s">
        <v>48</v>
      </c>
    </row>
    <row r="3" spans="2:46" ht="6.75" customHeight="1">
      <c r="B3" s="9"/>
      <c r="C3" s="10"/>
      <c r="D3" s="10"/>
      <c r="E3" s="10"/>
      <c r="F3" s="10"/>
      <c r="G3" s="10"/>
      <c r="H3" s="10"/>
      <c r="I3" s="43"/>
      <c r="J3" s="10"/>
      <c r="K3" s="11"/>
      <c r="AT3" s="8" t="s">
        <v>46</v>
      </c>
    </row>
    <row r="4" spans="2:46" ht="36.75" customHeight="1">
      <c r="B4" s="12"/>
      <c r="C4" s="13"/>
      <c r="D4" s="14" t="s">
        <v>50</v>
      </c>
      <c r="E4" s="13"/>
      <c r="F4" s="13"/>
      <c r="G4" s="13"/>
      <c r="H4" s="13"/>
      <c r="I4" s="44"/>
      <c r="J4" s="13"/>
      <c r="K4" s="15"/>
      <c r="M4" s="16" t="s">
        <v>14</v>
      </c>
      <c r="AT4" s="8" t="s">
        <v>12</v>
      </c>
    </row>
    <row r="5" spans="2:11" ht="6.75" customHeight="1">
      <c r="B5" s="12"/>
      <c r="C5" s="13"/>
      <c r="D5" s="13"/>
      <c r="E5" s="13"/>
      <c r="F5" s="13"/>
      <c r="G5" s="13"/>
      <c r="H5" s="13"/>
      <c r="I5" s="44"/>
      <c r="J5" s="13"/>
      <c r="K5" s="15"/>
    </row>
    <row r="6" spans="2:11" ht="15">
      <c r="B6" s="12"/>
      <c r="C6" s="13"/>
      <c r="D6" s="18" t="s">
        <v>15</v>
      </c>
      <c r="E6" s="13"/>
      <c r="F6" s="13"/>
      <c r="G6" s="13"/>
      <c r="H6" s="13"/>
      <c r="I6" s="44"/>
      <c r="J6" s="13"/>
      <c r="K6" s="15"/>
    </row>
    <row r="7" spans="2:11" ht="22.5" customHeight="1">
      <c r="B7" s="12"/>
      <c r="C7" s="13"/>
      <c r="D7" s="13"/>
      <c r="E7" s="188" t="s">
        <v>120</v>
      </c>
      <c r="F7" s="189"/>
      <c r="G7" s="189"/>
      <c r="H7" s="189"/>
      <c r="I7" s="44"/>
      <c r="J7" s="13"/>
      <c r="K7" s="15"/>
    </row>
    <row r="8" spans="2:11" s="1" customFormat="1" ht="15">
      <c r="B8" s="19"/>
      <c r="C8" s="20"/>
      <c r="D8" s="18" t="s">
        <v>51</v>
      </c>
      <c r="E8" s="20"/>
      <c r="F8" s="20"/>
      <c r="G8" s="20"/>
      <c r="H8" s="20"/>
      <c r="I8" s="45"/>
      <c r="J8" s="20"/>
      <c r="K8" s="21"/>
    </row>
    <row r="9" spans="2:11" s="1" customFormat="1" ht="36.75" customHeight="1">
      <c r="B9" s="19"/>
      <c r="C9" s="20"/>
      <c r="D9" s="20"/>
      <c r="E9" s="188" t="s">
        <v>121</v>
      </c>
      <c r="F9" s="189"/>
      <c r="G9" s="189"/>
      <c r="H9" s="189"/>
      <c r="I9" s="45"/>
      <c r="J9" s="20"/>
      <c r="K9" s="21"/>
    </row>
    <row r="10" spans="2:11" s="1" customFormat="1" ht="13.5">
      <c r="B10" s="19"/>
      <c r="C10" s="20"/>
      <c r="D10" s="20"/>
      <c r="E10" s="20"/>
      <c r="F10" s="20"/>
      <c r="G10" s="20"/>
      <c r="H10" s="20"/>
      <c r="I10" s="45"/>
      <c r="J10" s="20"/>
      <c r="K10" s="21"/>
    </row>
    <row r="11" spans="2:11" s="1" customFormat="1" ht="14.25" customHeight="1">
      <c r="B11" s="19"/>
      <c r="C11" s="20"/>
      <c r="D11" s="18" t="s">
        <v>16</v>
      </c>
      <c r="E11" s="20"/>
      <c r="F11" s="17" t="s">
        <v>11</v>
      </c>
      <c r="G11" s="20"/>
      <c r="H11" s="20"/>
      <c r="I11" s="46" t="s">
        <v>17</v>
      </c>
      <c r="J11" s="17" t="s">
        <v>11</v>
      </c>
      <c r="K11" s="21"/>
    </row>
    <row r="12" spans="2:11" s="1" customFormat="1" ht="14.25" customHeight="1">
      <c r="B12" s="19"/>
      <c r="C12" s="20"/>
      <c r="D12" s="18" t="s">
        <v>19</v>
      </c>
      <c r="E12" s="20"/>
      <c r="F12" s="17" t="s">
        <v>20</v>
      </c>
      <c r="G12" s="20"/>
      <c r="H12" s="20"/>
      <c r="I12" s="46" t="s">
        <v>21</v>
      </c>
      <c r="J12" s="47"/>
      <c r="K12" s="21"/>
    </row>
    <row r="13" spans="2:11" s="1" customFormat="1" ht="10.5" customHeight="1">
      <c r="B13" s="19"/>
      <c r="C13" s="20"/>
      <c r="D13" s="20"/>
      <c r="E13" s="20"/>
      <c r="F13" s="20"/>
      <c r="G13" s="20"/>
      <c r="H13" s="20"/>
      <c r="I13" s="45"/>
      <c r="J13" s="20"/>
      <c r="K13" s="21"/>
    </row>
    <row r="14" spans="2:11" s="1" customFormat="1" ht="14.25" customHeight="1">
      <c r="B14" s="19"/>
      <c r="C14" s="20"/>
      <c r="D14" s="18" t="s">
        <v>22</v>
      </c>
      <c r="E14" s="20"/>
      <c r="F14" s="20"/>
      <c r="G14" s="20"/>
      <c r="H14" s="20"/>
      <c r="I14" s="46" t="s">
        <v>23</v>
      </c>
      <c r="J14" s="17"/>
      <c r="K14" s="21"/>
    </row>
    <row r="15" spans="2:11" s="1" customFormat="1" ht="18" customHeight="1">
      <c r="B15" s="19"/>
      <c r="C15" s="20"/>
      <c r="D15" s="20"/>
      <c r="E15" s="17" t="s">
        <v>122</v>
      </c>
      <c r="F15" s="20"/>
      <c r="G15" s="20"/>
      <c r="H15" s="20"/>
      <c r="I15" s="46" t="s">
        <v>24</v>
      </c>
      <c r="J15" s="17"/>
      <c r="K15" s="21"/>
    </row>
    <row r="16" spans="2:11" s="1" customFormat="1" ht="6.75" customHeight="1">
      <c r="B16" s="19"/>
      <c r="C16" s="20"/>
      <c r="D16" s="20"/>
      <c r="E16" s="20"/>
      <c r="F16" s="20"/>
      <c r="G16" s="20"/>
      <c r="H16" s="20"/>
      <c r="I16" s="45"/>
      <c r="J16" s="20"/>
      <c r="K16" s="21"/>
    </row>
    <row r="17" spans="2:11" s="1" customFormat="1" ht="14.25" customHeight="1">
      <c r="B17" s="19"/>
      <c r="C17" s="20"/>
      <c r="D17" s="18" t="s">
        <v>25</v>
      </c>
      <c r="E17" s="20"/>
      <c r="F17" s="20"/>
      <c r="G17" s="20"/>
      <c r="H17" s="20"/>
      <c r="I17" s="46" t="s">
        <v>23</v>
      </c>
      <c r="J17" s="17"/>
      <c r="K17" s="21"/>
    </row>
    <row r="18" spans="2:11" s="1" customFormat="1" ht="18" customHeight="1">
      <c r="B18" s="19"/>
      <c r="C18" s="20"/>
      <c r="D18" s="20"/>
      <c r="E18" s="17"/>
      <c r="F18" s="20"/>
      <c r="G18" s="20"/>
      <c r="H18" s="20"/>
      <c r="I18" s="46" t="s">
        <v>24</v>
      </c>
      <c r="J18" s="17"/>
      <c r="K18" s="21"/>
    </row>
    <row r="19" spans="2:11" s="1" customFormat="1" ht="6.75" customHeight="1">
      <c r="B19" s="19"/>
      <c r="C19" s="20"/>
      <c r="D19" s="20"/>
      <c r="E19" s="20"/>
      <c r="F19" s="20"/>
      <c r="G19" s="20"/>
      <c r="H19" s="20"/>
      <c r="I19" s="45"/>
      <c r="J19" s="20"/>
      <c r="K19" s="21"/>
    </row>
    <row r="20" spans="2:11" s="1" customFormat="1" ht="14.25" customHeight="1">
      <c r="B20" s="19"/>
      <c r="C20" s="20"/>
      <c r="D20" s="18" t="s">
        <v>26</v>
      </c>
      <c r="E20" s="20"/>
      <c r="F20" s="20"/>
      <c r="G20" s="20"/>
      <c r="H20" s="20"/>
      <c r="I20" s="46" t="s">
        <v>23</v>
      </c>
      <c r="J20" s="17"/>
      <c r="K20" s="21"/>
    </row>
    <row r="21" spans="2:11" s="1" customFormat="1" ht="18" customHeight="1">
      <c r="B21" s="19"/>
      <c r="C21" s="20"/>
      <c r="D21" s="20"/>
      <c r="E21" s="17"/>
      <c r="F21" s="20"/>
      <c r="G21" s="20"/>
      <c r="H21" s="20"/>
      <c r="I21" s="46" t="s">
        <v>24</v>
      </c>
      <c r="J21" s="17"/>
      <c r="K21" s="21"/>
    </row>
    <row r="22" spans="2:11" s="1" customFormat="1" ht="6.75" customHeight="1">
      <c r="B22" s="19"/>
      <c r="C22" s="20"/>
      <c r="D22" s="20"/>
      <c r="E22" s="20"/>
      <c r="F22" s="20"/>
      <c r="G22" s="20"/>
      <c r="H22" s="20"/>
      <c r="I22" s="45"/>
      <c r="J22" s="20"/>
      <c r="K22" s="21"/>
    </row>
    <row r="23" spans="2:11" s="1" customFormat="1" ht="14.25" customHeight="1">
      <c r="B23" s="19"/>
      <c r="C23" s="20"/>
      <c r="D23" s="18" t="s">
        <v>28</v>
      </c>
      <c r="E23" s="20"/>
      <c r="F23" s="20"/>
      <c r="G23" s="20"/>
      <c r="H23" s="20"/>
      <c r="I23" s="45"/>
      <c r="J23" s="20"/>
      <c r="K23" s="21"/>
    </row>
    <row r="24" spans="2:11" s="2" customFormat="1" ht="22.5" customHeight="1">
      <c r="B24" s="48"/>
      <c r="C24" s="49"/>
      <c r="D24" s="49"/>
      <c r="E24" s="195" t="s">
        <v>11</v>
      </c>
      <c r="F24" s="196"/>
      <c r="G24" s="196"/>
      <c r="H24" s="196"/>
      <c r="I24" s="50"/>
      <c r="J24" s="49"/>
      <c r="K24" s="51"/>
    </row>
    <row r="25" spans="2:11" s="1" customFormat="1" ht="6.75" customHeight="1">
      <c r="B25" s="19"/>
      <c r="C25" s="20"/>
      <c r="D25" s="20"/>
      <c r="E25" s="20"/>
      <c r="F25" s="20"/>
      <c r="G25" s="20"/>
      <c r="H25" s="20"/>
      <c r="I25" s="45"/>
      <c r="J25" s="20"/>
      <c r="K25" s="21"/>
    </row>
    <row r="26" spans="2:11" s="1" customFormat="1" ht="6.75" customHeight="1">
      <c r="B26" s="19"/>
      <c r="C26" s="20"/>
      <c r="D26" s="35"/>
      <c r="E26" s="35"/>
      <c r="F26" s="35"/>
      <c r="G26" s="35"/>
      <c r="H26" s="35"/>
      <c r="I26" s="52"/>
      <c r="J26" s="35"/>
      <c r="K26" s="53"/>
    </row>
    <row r="27" spans="2:11" s="1" customFormat="1" ht="24.75" customHeight="1">
      <c r="B27" s="19"/>
      <c r="C27" s="20"/>
      <c r="D27" s="54" t="s">
        <v>29</v>
      </c>
      <c r="E27" s="20"/>
      <c r="F27" s="20"/>
      <c r="G27" s="20"/>
      <c r="H27" s="20"/>
      <c r="I27" s="45"/>
      <c r="J27" s="55">
        <f>ROUND(J77,2)</f>
        <v>0</v>
      </c>
      <c r="K27" s="21"/>
    </row>
    <row r="28" spans="2:11" s="1" customFormat="1" ht="6.75" customHeight="1">
      <c r="B28" s="19"/>
      <c r="C28" s="20"/>
      <c r="D28" s="35"/>
      <c r="E28" s="35"/>
      <c r="F28" s="35"/>
      <c r="G28" s="35"/>
      <c r="H28" s="35"/>
      <c r="I28" s="52"/>
      <c r="J28" s="35"/>
      <c r="K28" s="53"/>
    </row>
    <row r="29" spans="2:11" s="1" customFormat="1" ht="14.25" customHeight="1">
      <c r="B29" s="19"/>
      <c r="C29" s="20"/>
      <c r="D29" s="20"/>
      <c r="E29" s="20"/>
      <c r="F29" s="22" t="s">
        <v>31</v>
      </c>
      <c r="G29" s="20"/>
      <c r="H29" s="20"/>
      <c r="I29" s="56" t="s">
        <v>30</v>
      </c>
      <c r="J29" s="22" t="s">
        <v>32</v>
      </c>
      <c r="K29" s="21"/>
    </row>
    <row r="30" spans="2:11" s="1" customFormat="1" ht="14.25" customHeight="1">
      <c r="B30" s="19"/>
      <c r="C30" s="20"/>
      <c r="D30" s="23" t="s">
        <v>33</v>
      </c>
      <c r="E30" s="23" t="s">
        <v>34</v>
      </c>
      <c r="F30" s="57">
        <f>ROUND(SUM(BE77:BE118),2)</f>
        <v>0</v>
      </c>
      <c r="G30" s="20"/>
      <c r="H30" s="20"/>
      <c r="I30" s="58">
        <v>0.21</v>
      </c>
      <c r="J30" s="57">
        <f>J27*I30</f>
        <v>0</v>
      </c>
      <c r="K30" s="21"/>
    </row>
    <row r="31" spans="2:11" s="1" customFormat="1" ht="14.25" customHeight="1">
      <c r="B31" s="19"/>
      <c r="C31" s="20"/>
      <c r="D31" s="20"/>
      <c r="E31" s="23" t="s">
        <v>35</v>
      </c>
      <c r="F31" s="57">
        <f>ROUND(SUM(BF77:BF118),2)</f>
        <v>0</v>
      </c>
      <c r="G31" s="20"/>
      <c r="H31" s="20"/>
      <c r="I31" s="58">
        <v>0.15</v>
      </c>
      <c r="J31" s="57">
        <f>ROUND(ROUND((SUM(BF77:BF118)),2)*I31,2)</f>
        <v>0</v>
      </c>
      <c r="K31" s="21"/>
    </row>
    <row r="32" spans="2:11" s="1" customFormat="1" ht="14.25" customHeight="1" hidden="1">
      <c r="B32" s="19"/>
      <c r="C32" s="20"/>
      <c r="D32" s="20"/>
      <c r="E32" s="23" t="s">
        <v>36</v>
      </c>
      <c r="F32" s="57">
        <f>ROUND(SUM(BG77:BG118),2)</f>
        <v>0</v>
      </c>
      <c r="G32" s="20"/>
      <c r="H32" s="20"/>
      <c r="I32" s="58">
        <v>0.21</v>
      </c>
      <c r="J32" s="57">
        <v>0</v>
      </c>
      <c r="K32" s="21"/>
    </row>
    <row r="33" spans="2:11" s="1" customFormat="1" ht="14.25" customHeight="1" hidden="1">
      <c r="B33" s="19"/>
      <c r="C33" s="20"/>
      <c r="D33" s="20"/>
      <c r="E33" s="23" t="s">
        <v>37</v>
      </c>
      <c r="F33" s="57">
        <f>ROUND(SUM(BH77:BH118),2)</f>
        <v>0</v>
      </c>
      <c r="G33" s="20"/>
      <c r="H33" s="20"/>
      <c r="I33" s="58">
        <v>0.15</v>
      </c>
      <c r="J33" s="57">
        <v>0</v>
      </c>
      <c r="K33" s="21"/>
    </row>
    <row r="34" spans="2:11" s="1" customFormat="1" ht="14.25" customHeight="1" hidden="1">
      <c r="B34" s="19"/>
      <c r="C34" s="20"/>
      <c r="D34" s="20"/>
      <c r="E34" s="23" t="s">
        <v>38</v>
      </c>
      <c r="F34" s="57">
        <f>ROUND(SUM(BI77:BI118),2)</f>
        <v>0</v>
      </c>
      <c r="G34" s="20"/>
      <c r="H34" s="20"/>
      <c r="I34" s="58">
        <v>0</v>
      </c>
      <c r="J34" s="57">
        <v>0</v>
      </c>
      <c r="K34" s="21"/>
    </row>
    <row r="35" spans="2:11" s="1" customFormat="1" ht="6.75" customHeight="1">
      <c r="B35" s="19"/>
      <c r="C35" s="20"/>
      <c r="D35" s="20"/>
      <c r="E35" s="20"/>
      <c r="F35" s="20"/>
      <c r="G35" s="20"/>
      <c r="H35" s="20"/>
      <c r="I35" s="45"/>
      <c r="J35" s="20"/>
      <c r="K35" s="21"/>
    </row>
    <row r="36" spans="2:11" s="1" customFormat="1" ht="24.75" customHeight="1">
      <c r="B36" s="19"/>
      <c r="C36" s="24"/>
      <c r="D36" s="25" t="s">
        <v>39</v>
      </c>
      <c r="E36" s="26"/>
      <c r="F36" s="26"/>
      <c r="G36" s="59" t="s">
        <v>40</v>
      </c>
      <c r="H36" s="27" t="s">
        <v>41</v>
      </c>
      <c r="I36" s="60"/>
      <c r="J36" s="28">
        <f>SUM(J27:J34)</f>
        <v>0</v>
      </c>
      <c r="K36" s="61"/>
    </row>
    <row r="37" spans="2:11" s="1" customFormat="1" ht="14.25" customHeight="1">
      <c r="B37" s="30"/>
      <c r="C37" s="31"/>
      <c r="D37" s="31"/>
      <c r="E37" s="31"/>
      <c r="F37" s="31"/>
      <c r="G37" s="31"/>
      <c r="H37" s="31"/>
      <c r="I37" s="62"/>
      <c r="J37" s="31"/>
      <c r="K37" s="32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63"/>
      <c r="J41" s="34"/>
      <c r="K41" s="64"/>
    </row>
    <row r="42" spans="2:11" s="1" customFormat="1" ht="36.75" customHeight="1">
      <c r="B42" s="19"/>
      <c r="C42" s="14" t="s">
        <v>52</v>
      </c>
      <c r="D42" s="20"/>
      <c r="E42" s="20"/>
      <c r="F42" s="20"/>
      <c r="G42" s="20"/>
      <c r="H42" s="20"/>
      <c r="I42" s="45"/>
      <c r="J42" s="20"/>
      <c r="K42" s="21"/>
    </row>
    <row r="43" spans="2:11" s="1" customFormat="1" ht="6.75" customHeight="1">
      <c r="B43" s="19"/>
      <c r="C43" s="20"/>
      <c r="D43" s="20"/>
      <c r="E43" s="20"/>
      <c r="F43" s="20"/>
      <c r="G43" s="20"/>
      <c r="H43" s="20"/>
      <c r="I43" s="45"/>
      <c r="J43" s="20"/>
      <c r="K43" s="21"/>
    </row>
    <row r="44" spans="2:11" s="1" customFormat="1" ht="14.25" customHeight="1">
      <c r="B44" s="19"/>
      <c r="C44" s="18" t="s">
        <v>15</v>
      </c>
      <c r="D44" s="20"/>
      <c r="E44" s="20"/>
      <c r="F44" s="20"/>
      <c r="G44" s="20"/>
      <c r="H44" s="20"/>
      <c r="I44" s="45"/>
      <c r="J44" s="20"/>
      <c r="K44" s="21"/>
    </row>
    <row r="45" spans="2:11" s="1" customFormat="1" ht="22.5" customHeight="1">
      <c r="B45" s="19"/>
      <c r="C45" s="20"/>
      <c r="D45" s="20"/>
      <c r="E45" s="193" t="str">
        <f>E7</f>
        <v>Rybník - ZATRUBENÍ PŘÍTOKU VČETNĚ REVIZNÍCH ŠACHET A ČÁSTEČNÉHO ZÁSYPU</v>
      </c>
      <c r="F45" s="189"/>
      <c r="G45" s="189"/>
      <c r="H45" s="189"/>
      <c r="I45" s="45"/>
      <c r="J45" s="20"/>
      <c r="K45" s="21"/>
    </row>
    <row r="46" spans="2:11" s="1" customFormat="1" ht="14.25" customHeight="1">
      <c r="B46" s="19"/>
      <c r="C46" s="18" t="s">
        <v>51</v>
      </c>
      <c r="D46" s="20"/>
      <c r="E46" s="20"/>
      <c r="F46" s="20"/>
      <c r="G46" s="20"/>
      <c r="H46" s="20"/>
      <c r="I46" s="45"/>
      <c r="J46" s="20"/>
      <c r="K46" s="21"/>
    </row>
    <row r="47" spans="2:11" s="1" customFormat="1" ht="23.25" customHeight="1">
      <c r="B47" s="19"/>
      <c r="C47" s="20"/>
      <c r="D47" s="20"/>
      <c r="E47" s="188" t="str">
        <f>E9</f>
        <v>Rybník - Hanušák</v>
      </c>
      <c r="F47" s="189"/>
      <c r="G47" s="189"/>
      <c r="H47" s="189"/>
      <c r="I47" s="45"/>
      <c r="J47" s="20"/>
      <c r="K47" s="21"/>
    </row>
    <row r="48" spans="2:11" s="1" customFormat="1" ht="6.75" customHeight="1">
      <c r="B48" s="19"/>
      <c r="C48" s="20"/>
      <c r="D48" s="20"/>
      <c r="E48" s="20"/>
      <c r="F48" s="20"/>
      <c r="G48" s="20"/>
      <c r="H48" s="20"/>
      <c r="I48" s="45"/>
      <c r="J48" s="20"/>
      <c r="K48" s="21"/>
    </row>
    <row r="49" spans="2:11" s="1" customFormat="1" ht="18" customHeight="1">
      <c r="B49" s="19"/>
      <c r="C49" s="18" t="s">
        <v>19</v>
      </c>
      <c r="D49" s="20"/>
      <c r="E49" s="20"/>
      <c r="F49" s="17" t="str">
        <f>F12</f>
        <v> </v>
      </c>
      <c r="G49" s="20"/>
      <c r="H49" s="20"/>
      <c r="I49" s="46" t="s">
        <v>21</v>
      </c>
      <c r="J49" s="47">
        <f>IF(J12="","",J12)</f>
      </c>
      <c r="K49" s="21"/>
    </row>
    <row r="50" spans="2:11" s="1" customFormat="1" ht="6.75" customHeight="1">
      <c r="B50" s="19"/>
      <c r="C50" s="20"/>
      <c r="D50" s="20"/>
      <c r="E50" s="20"/>
      <c r="F50" s="20"/>
      <c r="G50" s="20"/>
      <c r="H50" s="20"/>
      <c r="I50" s="45"/>
      <c r="J50" s="20"/>
      <c r="K50" s="21"/>
    </row>
    <row r="51" spans="2:11" s="1" customFormat="1" ht="15">
      <c r="B51" s="19"/>
      <c r="C51" s="18" t="s">
        <v>22</v>
      </c>
      <c r="D51" s="20"/>
      <c r="E51" s="20"/>
      <c r="F51" s="17" t="str">
        <f>E15</f>
        <v>Obec Provodov-Šonov</v>
      </c>
      <c r="G51" s="20"/>
      <c r="H51" s="20"/>
      <c r="I51" s="46" t="s">
        <v>26</v>
      </c>
      <c r="J51" s="17">
        <f>E21</f>
        <v>0</v>
      </c>
      <c r="K51" s="21"/>
    </row>
    <row r="52" spans="2:11" s="1" customFormat="1" ht="14.25" customHeight="1">
      <c r="B52" s="19"/>
      <c r="C52" s="18" t="s">
        <v>25</v>
      </c>
      <c r="D52" s="20"/>
      <c r="E52" s="20"/>
      <c r="F52" s="17"/>
      <c r="G52" s="20"/>
      <c r="H52" s="20"/>
      <c r="I52" s="45"/>
      <c r="J52" s="20"/>
      <c r="K52" s="21"/>
    </row>
    <row r="53" spans="2:11" s="1" customFormat="1" ht="9.75" customHeight="1">
      <c r="B53" s="19"/>
      <c r="C53" s="20"/>
      <c r="D53" s="20"/>
      <c r="E53" s="20"/>
      <c r="F53" s="20"/>
      <c r="G53" s="20"/>
      <c r="H53" s="20"/>
      <c r="I53" s="45"/>
      <c r="J53" s="20"/>
      <c r="K53" s="21"/>
    </row>
    <row r="54" spans="2:11" s="1" customFormat="1" ht="29.25" customHeight="1">
      <c r="B54" s="19"/>
      <c r="C54" s="65" t="s">
        <v>53</v>
      </c>
      <c r="D54" s="24"/>
      <c r="E54" s="24"/>
      <c r="F54" s="24"/>
      <c r="G54" s="24"/>
      <c r="H54" s="24"/>
      <c r="I54" s="66"/>
      <c r="J54" s="67" t="s">
        <v>54</v>
      </c>
      <c r="K54" s="29"/>
    </row>
    <row r="55" spans="2:11" s="1" customFormat="1" ht="9.75" customHeight="1">
      <c r="B55" s="19"/>
      <c r="C55" s="20"/>
      <c r="D55" s="20"/>
      <c r="E55" s="20"/>
      <c r="F55" s="20"/>
      <c r="G55" s="20"/>
      <c r="H55" s="20"/>
      <c r="I55" s="45"/>
      <c r="J55" s="20"/>
      <c r="K55" s="21"/>
    </row>
    <row r="56" spans="2:47" s="1" customFormat="1" ht="29.25" customHeight="1">
      <c r="B56" s="19"/>
      <c r="C56" s="68" t="s">
        <v>55</v>
      </c>
      <c r="D56" s="20"/>
      <c r="E56" s="20"/>
      <c r="F56" s="20"/>
      <c r="G56" s="20"/>
      <c r="H56" s="20"/>
      <c r="I56" s="45"/>
      <c r="J56" s="55">
        <f>J77</f>
        <v>0</v>
      </c>
      <c r="K56" s="21"/>
      <c r="AU56" s="8" t="s">
        <v>56</v>
      </c>
    </row>
    <row r="57" spans="2:11" s="3" customFormat="1" ht="24.75" customHeight="1">
      <c r="B57" s="69"/>
      <c r="C57" s="70"/>
      <c r="D57" s="71" t="s">
        <v>57</v>
      </c>
      <c r="E57" s="72"/>
      <c r="F57" s="72"/>
      <c r="G57" s="72"/>
      <c r="H57" s="72"/>
      <c r="I57" s="73"/>
      <c r="J57" s="74">
        <f>J78</f>
        <v>0</v>
      </c>
      <c r="K57" s="75"/>
    </row>
    <row r="58" spans="2:11" s="1" customFormat="1" ht="21.75" customHeight="1">
      <c r="B58" s="19"/>
      <c r="C58" s="20"/>
      <c r="D58" s="20"/>
      <c r="E58" s="20"/>
      <c r="F58" s="20"/>
      <c r="G58" s="20"/>
      <c r="H58" s="20"/>
      <c r="I58" s="45"/>
      <c r="J58" s="20"/>
      <c r="K58" s="21"/>
    </row>
    <row r="59" spans="2:11" s="1" customFormat="1" ht="6.75" customHeight="1">
      <c r="B59" s="30"/>
      <c r="C59" s="31"/>
      <c r="D59" s="31"/>
      <c r="E59" s="31"/>
      <c r="F59" s="31"/>
      <c r="G59" s="31"/>
      <c r="H59" s="31"/>
      <c r="I59" s="62"/>
      <c r="J59" s="31"/>
      <c r="K59" s="32"/>
    </row>
    <row r="63" spans="2:12" s="1" customFormat="1" ht="6.75" customHeight="1">
      <c r="B63" s="33"/>
      <c r="C63" s="34"/>
      <c r="D63" s="34"/>
      <c r="E63" s="34"/>
      <c r="F63" s="34"/>
      <c r="G63" s="34"/>
      <c r="H63" s="34"/>
      <c r="I63" s="63"/>
      <c r="J63" s="34"/>
      <c r="K63" s="34"/>
      <c r="L63" s="19"/>
    </row>
    <row r="64" spans="2:12" s="1" customFormat="1" ht="36.75" customHeight="1">
      <c r="B64" s="19"/>
      <c r="C64" s="119" t="s">
        <v>58</v>
      </c>
      <c r="D64" s="120"/>
      <c r="E64" s="120"/>
      <c r="F64" s="120"/>
      <c r="G64" s="120"/>
      <c r="H64" s="120"/>
      <c r="I64" s="120"/>
      <c r="J64" s="120"/>
      <c r="K64" s="120"/>
      <c r="L64" s="20"/>
    </row>
    <row r="65" spans="2:12" s="1" customFormat="1" ht="6.75" customHeight="1">
      <c r="B65" s="19"/>
      <c r="C65" s="120"/>
      <c r="D65" s="120"/>
      <c r="E65" s="120"/>
      <c r="F65" s="120"/>
      <c r="G65" s="120"/>
      <c r="H65" s="120"/>
      <c r="I65" s="120"/>
      <c r="J65" s="120"/>
      <c r="K65" s="120"/>
      <c r="L65" s="20"/>
    </row>
    <row r="66" spans="2:12" s="1" customFormat="1" ht="14.25" customHeight="1">
      <c r="B66" s="19"/>
      <c r="C66" s="121" t="s">
        <v>15</v>
      </c>
      <c r="D66" s="120"/>
      <c r="E66" s="120"/>
      <c r="F66" s="120"/>
      <c r="G66" s="120"/>
      <c r="H66" s="120"/>
      <c r="I66" s="120"/>
      <c r="J66" s="120"/>
      <c r="K66" s="120"/>
      <c r="L66" s="20"/>
    </row>
    <row r="67" spans="2:12" s="1" customFormat="1" ht="22.5" customHeight="1">
      <c r="B67" s="19"/>
      <c r="C67" s="120"/>
      <c r="D67" s="120"/>
      <c r="E67" s="190" t="str">
        <f>E7</f>
        <v>Rybník - ZATRUBENÍ PŘÍTOKU VČETNĚ REVIZNÍCH ŠACHET A ČÁSTEČNÉHO ZÁSYPU</v>
      </c>
      <c r="F67" s="191"/>
      <c r="G67" s="191"/>
      <c r="H67" s="191"/>
      <c r="I67" s="120"/>
      <c r="J67" s="120"/>
      <c r="K67" s="120"/>
      <c r="L67" s="20"/>
    </row>
    <row r="68" spans="2:12" s="1" customFormat="1" ht="14.25" customHeight="1">
      <c r="B68" s="19"/>
      <c r="C68" s="121" t="s">
        <v>51</v>
      </c>
      <c r="D68" s="120"/>
      <c r="E68" s="120"/>
      <c r="F68" s="120"/>
      <c r="G68" s="120"/>
      <c r="H68" s="120"/>
      <c r="I68" s="120"/>
      <c r="J68" s="120"/>
      <c r="K68" s="120"/>
      <c r="L68" s="20"/>
    </row>
    <row r="69" spans="2:12" s="1" customFormat="1" ht="23.25" customHeight="1">
      <c r="B69" s="19"/>
      <c r="C69" s="120"/>
      <c r="D69" s="120"/>
      <c r="E69" s="192" t="str">
        <f>E9</f>
        <v>Rybník - Hanušák</v>
      </c>
      <c r="F69" s="191"/>
      <c r="G69" s="191"/>
      <c r="H69" s="191"/>
      <c r="I69" s="120"/>
      <c r="J69" s="120"/>
      <c r="K69" s="120"/>
      <c r="L69" s="20"/>
    </row>
    <row r="70" spans="2:12" s="1" customFormat="1" ht="6.75" customHeight="1">
      <c r="B70" s="19"/>
      <c r="C70" s="120"/>
      <c r="D70" s="120"/>
      <c r="E70" s="120"/>
      <c r="F70" s="120"/>
      <c r="G70" s="120"/>
      <c r="H70" s="120"/>
      <c r="I70" s="120"/>
      <c r="J70" s="120"/>
      <c r="K70" s="120"/>
      <c r="L70" s="20"/>
    </row>
    <row r="71" spans="2:12" s="1" customFormat="1" ht="18" customHeight="1">
      <c r="B71" s="19"/>
      <c r="C71" s="121" t="s">
        <v>19</v>
      </c>
      <c r="D71" s="120"/>
      <c r="E71" s="120"/>
      <c r="F71" s="122" t="str">
        <f>F12</f>
        <v> </v>
      </c>
      <c r="G71" s="120"/>
      <c r="H71" s="120"/>
      <c r="I71" s="123" t="s">
        <v>21</v>
      </c>
      <c r="J71" s="124"/>
      <c r="K71" s="120"/>
      <c r="L71" s="20"/>
    </row>
    <row r="72" spans="2:12" s="1" customFormat="1" ht="6.75" customHeight="1">
      <c r="B72" s="19"/>
      <c r="C72" s="120"/>
      <c r="D72" s="120"/>
      <c r="E72" s="120"/>
      <c r="F72" s="120"/>
      <c r="G72" s="120"/>
      <c r="H72" s="120"/>
      <c r="I72" s="120"/>
      <c r="J72" s="120"/>
      <c r="K72" s="120"/>
      <c r="L72" s="20"/>
    </row>
    <row r="73" spans="2:12" s="1" customFormat="1" ht="15">
      <c r="B73" s="19"/>
      <c r="C73" s="121" t="s">
        <v>22</v>
      </c>
      <c r="D73" s="120"/>
      <c r="E73" s="120"/>
      <c r="F73" s="122" t="str">
        <f>E15</f>
        <v>Obec Provodov-Šonov</v>
      </c>
      <c r="G73" s="120"/>
      <c r="H73" s="120"/>
      <c r="I73" s="123" t="s">
        <v>26</v>
      </c>
      <c r="J73" s="122">
        <f>E21</f>
        <v>0</v>
      </c>
      <c r="K73" s="120"/>
      <c r="L73" s="20"/>
    </row>
    <row r="74" spans="2:12" s="1" customFormat="1" ht="14.25" customHeight="1">
      <c r="B74" s="19"/>
      <c r="C74" s="121" t="s">
        <v>25</v>
      </c>
      <c r="D74" s="120"/>
      <c r="E74" s="120"/>
      <c r="F74" s="122"/>
      <c r="G74" s="120"/>
      <c r="H74" s="120"/>
      <c r="I74" s="120"/>
      <c r="J74" s="120"/>
      <c r="K74" s="120"/>
      <c r="L74" s="20"/>
    </row>
    <row r="75" spans="2:12" s="1" customFormat="1" ht="9.75" customHeight="1">
      <c r="B75" s="19"/>
      <c r="C75" s="120"/>
      <c r="D75" s="120"/>
      <c r="E75" s="120"/>
      <c r="F75" s="120"/>
      <c r="G75" s="120"/>
      <c r="H75" s="120"/>
      <c r="I75" s="120"/>
      <c r="J75" s="120"/>
      <c r="K75" s="120"/>
      <c r="L75" s="20"/>
    </row>
    <row r="76" spans="2:20" s="4" customFormat="1" ht="29.25" customHeight="1">
      <c r="B76" s="76"/>
      <c r="C76" s="125" t="s">
        <v>59</v>
      </c>
      <c r="D76" s="125" t="s">
        <v>43</v>
      </c>
      <c r="E76" s="125" t="s">
        <v>42</v>
      </c>
      <c r="F76" s="125" t="s">
        <v>60</v>
      </c>
      <c r="G76" s="125" t="s">
        <v>61</v>
      </c>
      <c r="H76" s="125" t="s">
        <v>62</v>
      </c>
      <c r="I76" s="126" t="s">
        <v>63</v>
      </c>
      <c r="J76" s="125" t="s">
        <v>54</v>
      </c>
      <c r="K76" s="125" t="s">
        <v>64</v>
      </c>
      <c r="L76" s="117"/>
      <c r="M76" s="38" t="s">
        <v>65</v>
      </c>
      <c r="N76" s="39" t="s">
        <v>33</v>
      </c>
      <c r="O76" s="39" t="s">
        <v>66</v>
      </c>
      <c r="P76" s="39" t="s">
        <v>67</v>
      </c>
      <c r="Q76" s="39" t="s">
        <v>68</v>
      </c>
      <c r="R76" s="39" t="s">
        <v>69</v>
      </c>
      <c r="S76" s="39" t="s">
        <v>70</v>
      </c>
      <c r="T76" s="40" t="s">
        <v>71</v>
      </c>
    </row>
    <row r="77" spans="2:63" s="1" customFormat="1" ht="29.25" customHeight="1">
      <c r="B77" s="19"/>
      <c r="C77" s="127" t="s">
        <v>55</v>
      </c>
      <c r="D77" s="120"/>
      <c r="E77" s="120"/>
      <c r="F77" s="120"/>
      <c r="G77" s="120"/>
      <c r="H77" s="120"/>
      <c r="I77" s="120"/>
      <c r="J77" s="128">
        <f>J78+0</f>
        <v>0</v>
      </c>
      <c r="K77" s="120"/>
      <c r="L77" s="20"/>
      <c r="M77" s="41"/>
      <c r="N77" s="35"/>
      <c r="O77" s="35"/>
      <c r="P77" s="77" t="e">
        <f>P78</f>
        <v>#REF!</v>
      </c>
      <c r="Q77" s="35"/>
      <c r="R77" s="77" t="e">
        <f>R78</f>
        <v>#REF!</v>
      </c>
      <c r="S77" s="35"/>
      <c r="T77" s="78" t="e">
        <f>T78</f>
        <v>#REF!</v>
      </c>
      <c r="AT77" s="8" t="s">
        <v>44</v>
      </c>
      <c r="AU77" s="8" t="s">
        <v>56</v>
      </c>
      <c r="BK77" s="79" t="e">
        <f>BK78</f>
        <v>#REF!</v>
      </c>
    </row>
    <row r="78" spans="2:63" s="5" customFormat="1" ht="36.75" customHeight="1">
      <c r="B78" s="80"/>
      <c r="C78" s="129"/>
      <c r="D78" s="130" t="s">
        <v>44</v>
      </c>
      <c r="E78" s="131" t="s">
        <v>72</v>
      </c>
      <c r="F78" s="131" t="s">
        <v>73</v>
      </c>
      <c r="G78" s="129"/>
      <c r="H78" s="129"/>
      <c r="I78" s="132"/>
      <c r="J78" s="133">
        <f>J79+J82+J85+J88+J91+J94+J97+J100+J103+J106+J109+J112+J115+J118</f>
        <v>0</v>
      </c>
      <c r="K78" s="129"/>
      <c r="L78" s="84"/>
      <c r="M78" s="83"/>
      <c r="N78" s="84"/>
      <c r="O78" s="84"/>
      <c r="P78" s="85" t="e">
        <f>#REF!+#REF!+#REF!+#REF!+#REF!+#REF!+#REF!+#REF!</f>
        <v>#REF!</v>
      </c>
      <c r="Q78" s="84"/>
      <c r="R78" s="85" t="e">
        <f>#REF!+#REF!+#REF!+#REF!+#REF!+#REF!+#REF!+#REF!</f>
        <v>#REF!</v>
      </c>
      <c r="S78" s="84"/>
      <c r="T78" s="86" t="e">
        <f>#REF!+#REF!+#REF!+#REF!+#REF!+#REF!+#REF!+#REF!</f>
        <v>#REF!</v>
      </c>
      <c r="AR78" s="81" t="s">
        <v>18</v>
      </c>
      <c r="AT78" s="87" t="s">
        <v>44</v>
      </c>
      <c r="AU78" s="87" t="s">
        <v>45</v>
      </c>
      <c r="AY78" s="81" t="s">
        <v>74</v>
      </c>
      <c r="BK78" s="88" t="e">
        <f>#REF!+#REF!+#REF!+#REF!+#REF!+#REF!+#REF!+#REF!</f>
        <v>#REF!</v>
      </c>
    </row>
    <row r="79" spans="2:65" s="1" customFormat="1" ht="22.5" customHeight="1">
      <c r="B79" s="89"/>
      <c r="C79" s="134"/>
      <c r="D79" s="134"/>
      <c r="E79" s="135"/>
      <c r="F79" s="136"/>
      <c r="G79" s="137"/>
      <c r="H79" s="138"/>
      <c r="I79" s="161"/>
      <c r="J79" s="139"/>
      <c r="K79" s="136"/>
      <c r="L79" s="20"/>
      <c r="M79" s="90" t="s">
        <v>11</v>
      </c>
      <c r="N79" s="91" t="s">
        <v>34</v>
      </c>
      <c r="O79" s="20"/>
      <c r="P79" s="92">
        <f>O79*H79</f>
        <v>0</v>
      </c>
      <c r="Q79" s="92">
        <v>0</v>
      </c>
      <c r="R79" s="92">
        <f>Q79*H79</f>
        <v>0</v>
      </c>
      <c r="S79" s="92">
        <v>0</v>
      </c>
      <c r="T79" s="93">
        <f>S79*H79</f>
        <v>0</v>
      </c>
      <c r="AR79" s="8" t="s">
        <v>47</v>
      </c>
      <c r="AT79" s="8" t="s">
        <v>75</v>
      </c>
      <c r="AU79" s="8" t="s">
        <v>46</v>
      </c>
      <c r="AY79" s="8" t="s">
        <v>74</v>
      </c>
      <c r="BE79" s="94">
        <f>IF(N79="základní",J79,0)</f>
        <v>0</v>
      </c>
      <c r="BF79" s="94">
        <f>IF(N79="snížená",J79,0)</f>
        <v>0</v>
      </c>
      <c r="BG79" s="94">
        <f>IF(N79="zákl. přenesená",J79,0)</f>
        <v>0</v>
      </c>
      <c r="BH79" s="94">
        <f>IF(N79="sníž. přenesená",J79,0)</f>
        <v>0</v>
      </c>
      <c r="BI79" s="94">
        <f>IF(N79="nulová",J79,0)</f>
        <v>0</v>
      </c>
      <c r="BJ79" s="8" t="s">
        <v>18</v>
      </c>
      <c r="BK79" s="94">
        <f>ROUND(I79*H79,2)</f>
        <v>0</v>
      </c>
      <c r="BL79" s="8" t="s">
        <v>47</v>
      </c>
      <c r="BM79" s="8" t="s">
        <v>87</v>
      </c>
    </row>
    <row r="80" spans="2:47" s="1" customFormat="1" ht="30" customHeight="1">
      <c r="B80" s="19"/>
      <c r="C80" s="120"/>
      <c r="D80" s="140"/>
      <c r="E80" s="120"/>
      <c r="F80" s="141"/>
      <c r="G80" s="120"/>
      <c r="H80" s="120"/>
      <c r="I80" s="142"/>
      <c r="J80" s="120"/>
      <c r="K80" s="120"/>
      <c r="L80" s="20"/>
      <c r="M80" s="36"/>
      <c r="N80" s="20"/>
      <c r="O80" s="20"/>
      <c r="P80" s="20"/>
      <c r="Q80" s="20"/>
      <c r="R80" s="20"/>
      <c r="S80" s="20"/>
      <c r="T80" s="37"/>
      <c r="AT80" s="8" t="s">
        <v>78</v>
      </c>
      <c r="AU80" s="8" t="s">
        <v>46</v>
      </c>
    </row>
    <row r="81" spans="2:51" s="6" customFormat="1" ht="22.5" customHeight="1">
      <c r="B81" s="95"/>
      <c r="C81" s="143"/>
      <c r="D81" s="140" t="s">
        <v>79</v>
      </c>
      <c r="E81" s="144" t="s">
        <v>11</v>
      </c>
      <c r="F81" s="145"/>
      <c r="G81" s="143"/>
      <c r="H81" s="146"/>
      <c r="I81" s="147"/>
      <c r="J81" s="143"/>
      <c r="K81" s="143"/>
      <c r="L81" s="97"/>
      <c r="M81" s="96"/>
      <c r="N81" s="97"/>
      <c r="O81" s="97"/>
      <c r="P81" s="97"/>
      <c r="Q81" s="97"/>
      <c r="R81" s="97"/>
      <c r="S81" s="97"/>
      <c r="T81" s="98"/>
      <c r="AT81" s="99" t="s">
        <v>79</v>
      </c>
      <c r="AU81" s="99" t="s">
        <v>46</v>
      </c>
      <c r="AV81" s="6" t="s">
        <v>46</v>
      </c>
      <c r="AW81" s="6" t="s">
        <v>27</v>
      </c>
      <c r="AX81" s="6" t="s">
        <v>18</v>
      </c>
      <c r="AY81" s="99" t="s">
        <v>74</v>
      </c>
    </row>
    <row r="82" spans="2:65" s="1" customFormat="1" ht="22.5" customHeight="1">
      <c r="B82" s="89"/>
      <c r="C82" s="148">
        <v>59</v>
      </c>
      <c r="D82" s="148" t="s">
        <v>111</v>
      </c>
      <c r="E82" s="148" t="s">
        <v>11</v>
      </c>
      <c r="F82" s="149" t="s">
        <v>112</v>
      </c>
      <c r="G82" s="148" t="s">
        <v>113</v>
      </c>
      <c r="H82" s="150">
        <v>20</v>
      </c>
      <c r="I82" s="151"/>
      <c r="J82" s="152"/>
      <c r="K82" s="136" t="s">
        <v>77</v>
      </c>
      <c r="L82" s="20"/>
      <c r="M82" s="90" t="s">
        <v>11</v>
      </c>
      <c r="N82" s="91" t="s">
        <v>34</v>
      </c>
      <c r="O82" s="20"/>
      <c r="P82" s="92">
        <f>O82*H82</f>
        <v>0</v>
      </c>
      <c r="Q82" s="92">
        <v>0</v>
      </c>
      <c r="R82" s="92">
        <f>Q82*H82</f>
        <v>0</v>
      </c>
      <c r="S82" s="92">
        <v>0</v>
      </c>
      <c r="T82" s="93">
        <f>S82*H82</f>
        <v>0</v>
      </c>
      <c r="AR82" s="8" t="s">
        <v>47</v>
      </c>
      <c r="AT82" s="8" t="s">
        <v>75</v>
      </c>
      <c r="AU82" s="8" t="s">
        <v>46</v>
      </c>
      <c r="AY82" s="8" t="s">
        <v>74</v>
      </c>
      <c r="BE82" s="94">
        <f>IF(N82="základní",J82,0)</f>
        <v>0</v>
      </c>
      <c r="BF82" s="94">
        <f>IF(N82="snížená",J82,0)</f>
        <v>0</v>
      </c>
      <c r="BG82" s="94">
        <f>IF(N82="zákl. přenesená",J82,0)</f>
        <v>0</v>
      </c>
      <c r="BH82" s="94">
        <f>IF(N82="sníž. přenesená",J82,0)</f>
        <v>0</v>
      </c>
      <c r="BI82" s="94">
        <f>IF(N82="nulová",J82,0)</f>
        <v>0</v>
      </c>
      <c r="BJ82" s="8" t="s">
        <v>18</v>
      </c>
      <c r="BK82" s="94">
        <f>ROUND(I82*H82,2)</f>
        <v>0</v>
      </c>
      <c r="BL82" s="8" t="s">
        <v>47</v>
      </c>
      <c r="BM82" s="8" t="s">
        <v>88</v>
      </c>
    </row>
    <row r="83" spans="2:47" s="1" customFormat="1" ht="30" customHeight="1">
      <c r="B83" s="19"/>
      <c r="C83" s="120"/>
      <c r="D83" s="140" t="s">
        <v>78</v>
      </c>
      <c r="E83" s="120"/>
      <c r="F83" s="141" t="s">
        <v>117</v>
      </c>
      <c r="G83" s="120"/>
      <c r="H83" s="120"/>
      <c r="I83" s="142"/>
      <c r="J83" s="120"/>
      <c r="K83" s="120"/>
      <c r="L83" s="20"/>
      <c r="M83" s="36"/>
      <c r="N83" s="20"/>
      <c r="O83" s="20"/>
      <c r="P83" s="20"/>
      <c r="Q83" s="20"/>
      <c r="R83" s="20"/>
      <c r="S83" s="20"/>
      <c r="T83" s="37"/>
      <c r="AT83" s="8" t="s">
        <v>78</v>
      </c>
      <c r="AU83" s="8" t="s">
        <v>46</v>
      </c>
    </row>
    <row r="84" spans="2:51" s="6" customFormat="1" ht="22.5" customHeight="1">
      <c r="B84" s="95"/>
      <c r="C84" s="143"/>
      <c r="D84" s="140" t="s">
        <v>79</v>
      </c>
      <c r="E84" s="144" t="s">
        <v>11</v>
      </c>
      <c r="F84" s="145"/>
      <c r="G84" s="143"/>
      <c r="H84" s="146"/>
      <c r="I84" s="147"/>
      <c r="J84" s="143"/>
      <c r="K84" s="143"/>
      <c r="L84" s="97"/>
      <c r="M84" s="96"/>
      <c r="N84" s="97"/>
      <c r="O84" s="97"/>
      <c r="P84" s="97"/>
      <c r="Q84" s="97"/>
      <c r="R84" s="97"/>
      <c r="S84" s="97"/>
      <c r="T84" s="98"/>
      <c r="AT84" s="99" t="s">
        <v>79</v>
      </c>
      <c r="AU84" s="99" t="s">
        <v>46</v>
      </c>
      <c r="AV84" s="6" t="s">
        <v>46</v>
      </c>
      <c r="AW84" s="6" t="s">
        <v>27</v>
      </c>
      <c r="AX84" s="6" t="s">
        <v>18</v>
      </c>
      <c r="AY84" s="99" t="s">
        <v>74</v>
      </c>
    </row>
    <row r="85" spans="2:65" s="1" customFormat="1" ht="22.5" customHeight="1">
      <c r="B85" s="89"/>
      <c r="C85" s="134">
        <v>3</v>
      </c>
      <c r="D85" s="134" t="s">
        <v>75</v>
      </c>
      <c r="E85" s="135"/>
      <c r="F85" s="136"/>
      <c r="G85" s="137"/>
      <c r="H85" s="138"/>
      <c r="I85" s="161"/>
      <c r="J85" s="139"/>
      <c r="K85" s="136"/>
      <c r="L85" s="20"/>
      <c r="M85" s="90" t="s">
        <v>11</v>
      </c>
      <c r="N85" s="91" t="s">
        <v>34</v>
      </c>
      <c r="O85" s="20"/>
      <c r="P85" s="92">
        <f>O85*H85</f>
        <v>0</v>
      </c>
      <c r="Q85" s="92">
        <v>0</v>
      </c>
      <c r="R85" s="92">
        <f>Q85*H85</f>
        <v>0</v>
      </c>
      <c r="S85" s="92">
        <v>0</v>
      </c>
      <c r="T85" s="93">
        <f>S85*H85</f>
        <v>0</v>
      </c>
      <c r="AR85" s="8" t="s">
        <v>47</v>
      </c>
      <c r="AT85" s="8" t="s">
        <v>75</v>
      </c>
      <c r="AU85" s="8" t="s">
        <v>46</v>
      </c>
      <c r="AY85" s="8" t="s">
        <v>74</v>
      </c>
      <c r="BE85" s="94">
        <f>IF(N85="základní",J85,0)</f>
        <v>0</v>
      </c>
      <c r="BF85" s="94">
        <f>IF(N85="snížená",J85,0)</f>
        <v>0</v>
      </c>
      <c r="BG85" s="94">
        <f>IF(N85="zákl. přenesená",J85,0)</f>
        <v>0</v>
      </c>
      <c r="BH85" s="94">
        <f>IF(N85="sníž. přenesená",J85,0)</f>
        <v>0</v>
      </c>
      <c r="BI85" s="94">
        <f>IF(N85="nulová",J85,0)</f>
        <v>0</v>
      </c>
      <c r="BJ85" s="8" t="s">
        <v>18</v>
      </c>
      <c r="BK85" s="94">
        <f>ROUND(I85*H85,2)</f>
        <v>0</v>
      </c>
      <c r="BL85" s="8" t="s">
        <v>47</v>
      </c>
      <c r="BM85" s="8" t="s">
        <v>89</v>
      </c>
    </row>
    <row r="86" spans="2:47" s="1" customFormat="1" ht="41.25" customHeight="1">
      <c r="B86" s="19"/>
      <c r="C86" s="120"/>
      <c r="D86" s="140" t="s">
        <v>78</v>
      </c>
      <c r="E86" s="120"/>
      <c r="F86" s="141"/>
      <c r="G86" s="120"/>
      <c r="H86" s="120"/>
      <c r="I86" s="142"/>
      <c r="J86" s="120"/>
      <c r="K86" s="120"/>
      <c r="L86" s="20"/>
      <c r="M86" s="36"/>
      <c r="N86" s="20"/>
      <c r="O86" s="20"/>
      <c r="P86" s="20"/>
      <c r="Q86" s="20"/>
      <c r="R86" s="20"/>
      <c r="S86" s="20"/>
      <c r="T86" s="37"/>
      <c r="AT86" s="8" t="s">
        <v>78</v>
      </c>
      <c r="AU86" s="8" t="s">
        <v>46</v>
      </c>
    </row>
    <row r="87" spans="2:51" s="6" customFormat="1" ht="22.5" customHeight="1">
      <c r="B87" s="95"/>
      <c r="C87" s="143"/>
      <c r="D87" s="140" t="s">
        <v>79</v>
      </c>
      <c r="E87" s="144" t="s">
        <v>11</v>
      </c>
      <c r="F87" s="145"/>
      <c r="G87" s="143"/>
      <c r="H87" s="146"/>
      <c r="I87" s="147"/>
      <c r="J87" s="143"/>
      <c r="K87" s="143"/>
      <c r="L87" s="97"/>
      <c r="M87" s="96"/>
      <c r="N87" s="97"/>
      <c r="O87" s="97"/>
      <c r="P87" s="97"/>
      <c r="Q87" s="97"/>
      <c r="R87" s="97"/>
      <c r="S87" s="97"/>
      <c r="T87" s="98"/>
      <c r="AT87" s="99" t="s">
        <v>79</v>
      </c>
      <c r="AU87" s="99" t="s">
        <v>46</v>
      </c>
      <c r="AV87" s="6" t="s">
        <v>46</v>
      </c>
      <c r="AW87" s="6" t="s">
        <v>27</v>
      </c>
      <c r="AX87" s="6" t="s">
        <v>18</v>
      </c>
      <c r="AY87" s="99" t="s">
        <v>74</v>
      </c>
    </row>
    <row r="88" spans="2:65" s="1" customFormat="1" ht="22.5" customHeight="1">
      <c r="B88" s="89"/>
      <c r="C88" s="148">
        <v>60</v>
      </c>
      <c r="D88" s="148" t="s">
        <v>114</v>
      </c>
      <c r="E88" s="148" t="s">
        <v>11</v>
      </c>
      <c r="F88" s="149" t="s">
        <v>115</v>
      </c>
      <c r="G88" s="148" t="s">
        <v>113</v>
      </c>
      <c r="H88" s="150">
        <v>23</v>
      </c>
      <c r="I88" s="182"/>
      <c r="J88" s="152">
        <f>ROUND((H88*I88),2)</f>
        <v>0</v>
      </c>
      <c r="K88" s="136" t="s">
        <v>77</v>
      </c>
      <c r="L88" s="20"/>
      <c r="M88" s="90" t="s">
        <v>11</v>
      </c>
      <c r="N88" s="91" t="s">
        <v>34</v>
      </c>
      <c r="O88" s="20"/>
      <c r="P88" s="92">
        <f>O88*H88</f>
        <v>0</v>
      </c>
      <c r="Q88" s="92">
        <v>0</v>
      </c>
      <c r="R88" s="92">
        <f>Q88*H88</f>
        <v>0</v>
      </c>
      <c r="S88" s="92">
        <v>0</v>
      </c>
      <c r="T88" s="93">
        <f>S88*H88</f>
        <v>0</v>
      </c>
      <c r="AR88" s="8" t="s">
        <v>47</v>
      </c>
      <c r="AT88" s="8" t="s">
        <v>75</v>
      </c>
      <c r="AU88" s="8" t="s">
        <v>46</v>
      </c>
      <c r="AY88" s="8" t="s">
        <v>74</v>
      </c>
      <c r="BE88" s="94">
        <f>IF(N88="základní",J88,0)</f>
        <v>0</v>
      </c>
      <c r="BF88" s="94">
        <f>IF(N88="snížená",J88,0)</f>
        <v>0</v>
      </c>
      <c r="BG88" s="94">
        <f>IF(N88="zákl. přenesená",J88,0)</f>
        <v>0</v>
      </c>
      <c r="BH88" s="94">
        <f>IF(N88="sníž. přenesená",J88,0)</f>
        <v>0</v>
      </c>
      <c r="BI88" s="94">
        <f>IF(N88="nulová",J88,0)</f>
        <v>0</v>
      </c>
      <c r="BJ88" s="8" t="s">
        <v>18</v>
      </c>
      <c r="BK88" s="94">
        <f>ROUND(I88*H88,2)</f>
        <v>0</v>
      </c>
      <c r="BL88" s="8" t="s">
        <v>47</v>
      </c>
      <c r="BM88" s="8" t="s">
        <v>90</v>
      </c>
    </row>
    <row r="89" spans="2:47" s="1" customFormat="1" ht="29.25" customHeight="1">
      <c r="B89" s="19"/>
      <c r="C89" s="148">
        <v>60</v>
      </c>
      <c r="D89" s="148" t="s">
        <v>114</v>
      </c>
      <c r="E89" s="148" t="s">
        <v>11</v>
      </c>
      <c r="F89" s="149" t="s">
        <v>116</v>
      </c>
      <c r="G89" s="148" t="s">
        <v>113</v>
      </c>
      <c r="H89" s="150">
        <v>42</v>
      </c>
      <c r="I89" s="182"/>
      <c r="J89" s="152">
        <f>ROUND((H89*I89),2)</f>
        <v>0</v>
      </c>
      <c r="K89" s="136" t="s">
        <v>77</v>
      </c>
      <c r="L89" s="20"/>
      <c r="M89" s="36"/>
      <c r="N89" s="20"/>
      <c r="O89" s="20"/>
      <c r="P89" s="20"/>
      <c r="Q89" s="20"/>
      <c r="R89" s="20"/>
      <c r="S89" s="20"/>
      <c r="T89" s="37"/>
      <c r="AT89" s="8" t="s">
        <v>78</v>
      </c>
      <c r="AU89" s="8" t="s">
        <v>46</v>
      </c>
    </row>
    <row r="90" spans="2:51" s="6" customFormat="1" ht="22.5" customHeight="1">
      <c r="B90" s="95"/>
      <c r="C90" s="143"/>
      <c r="D90" s="140" t="s">
        <v>79</v>
      </c>
      <c r="E90" s="144" t="s">
        <v>11</v>
      </c>
      <c r="F90" s="141" t="s">
        <v>117</v>
      </c>
      <c r="G90" s="143"/>
      <c r="H90" s="162">
        <v>360</v>
      </c>
      <c r="I90" s="175"/>
      <c r="J90" s="143"/>
      <c r="K90" s="143"/>
      <c r="L90" s="97"/>
      <c r="M90" s="96"/>
      <c r="N90" s="97"/>
      <c r="O90" s="97"/>
      <c r="P90" s="97"/>
      <c r="Q90" s="97"/>
      <c r="R90" s="97"/>
      <c r="S90" s="97"/>
      <c r="T90" s="98"/>
      <c r="AT90" s="99" t="s">
        <v>79</v>
      </c>
      <c r="AU90" s="99" t="s">
        <v>46</v>
      </c>
      <c r="AV90" s="6" t="s">
        <v>46</v>
      </c>
      <c r="AW90" s="6" t="s">
        <v>27</v>
      </c>
      <c r="AX90" s="6" t="s">
        <v>18</v>
      </c>
      <c r="AY90" s="99" t="s">
        <v>74</v>
      </c>
    </row>
    <row r="91" spans="2:65" s="1" customFormat="1" ht="22.5" customHeight="1">
      <c r="B91" s="89"/>
      <c r="C91" s="134">
        <v>5</v>
      </c>
      <c r="D91" s="134" t="s">
        <v>75</v>
      </c>
      <c r="E91" s="135" t="s">
        <v>85</v>
      </c>
      <c r="F91" s="136" t="s">
        <v>93</v>
      </c>
      <c r="G91" s="137" t="s">
        <v>82</v>
      </c>
      <c r="H91" s="138">
        <v>720</v>
      </c>
      <c r="I91" s="161"/>
      <c r="J91" s="139">
        <f>ROUND(I91*H91,2)</f>
        <v>0</v>
      </c>
      <c r="K91" s="136" t="s">
        <v>77</v>
      </c>
      <c r="L91" s="20"/>
      <c r="M91" s="90" t="s">
        <v>11</v>
      </c>
      <c r="N91" s="91" t="s">
        <v>34</v>
      </c>
      <c r="O91" s="20"/>
      <c r="P91" s="92">
        <f>O91*H91</f>
        <v>0</v>
      </c>
      <c r="Q91" s="92">
        <v>0</v>
      </c>
      <c r="R91" s="92">
        <f>Q91*H91</f>
        <v>0</v>
      </c>
      <c r="S91" s="92">
        <v>0</v>
      </c>
      <c r="T91" s="93">
        <f>S91*H91</f>
        <v>0</v>
      </c>
      <c r="AR91" s="8" t="s">
        <v>47</v>
      </c>
      <c r="AT91" s="8" t="s">
        <v>75</v>
      </c>
      <c r="AU91" s="8" t="s">
        <v>46</v>
      </c>
      <c r="AY91" s="8" t="s">
        <v>74</v>
      </c>
      <c r="BE91" s="94">
        <f>IF(N91="základní",J91,0)</f>
        <v>0</v>
      </c>
      <c r="BF91" s="94">
        <f>IF(N91="snížená",J91,0)</f>
        <v>0</v>
      </c>
      <c r="BG91" s="94">
        <f>IF(N91="zákl. přenesená",J91,0)</f>
        <v>0</v>
      </c>
      <c r="BH91" s="94">
        <f>IF(N91="sníž. přenesená",J91,0)</f>
        <v>0</v>
      </c>
      <c r="BI91" s="94">
        <f>IF(N91="nulová",J91,0)</f>
        <v>0</v>
      </c>
      <c r="BJ91" s="8" t="s">
        <v>18</v>
      </c>
      <c r="BK91" s="94">
        <f>ROUND(I91*H91,2)</f>
        <v>0</v>
      </c>
      <c r="BL91" s="8" t="s">
        <v>47</v>
      </c>
      <c r="BM91" s="8" t="s">
        <v>91</v>
      </c>
    </row>
    <row r="92" spans="2:47" s="1" customFormat="1" ht="40.5">
      <c r="B92" s="19"/>
      <c r="C92" s="120"/>
      <c r="D92" s="140" t="s">
        <v>78</v>
      </c>
      <c r="E92" s="120"/>
      <c r="F92" s="141" t="s">
        <v>106</v>
      </c>
      <c r="G92" s="120"/>
      <c r="H92" s="120"/>
      <c r="I92" s="184"/>
      <c r="J92" s="120"/>
      <c r="K92" s="120"/>
      <c r="L92" s="20"/>
      <c r="M92" s="36"/>
      <c r="N92" s="20"/>
      <c r="O92" s="20"/>
      <c r="P92" s="20"/>
      <c r="Q92" s="20"/>
      <c r="R92" s="20"/>
      <c r="S92" s="20"/>
      <c r="T92" s="37"/>
      <c r="AT92" s="8" t="s">
        <v>78</v>
      </c>
      <c r="AU92" s="8" t="s">
        <v>46</v>
      </c>
    </row>
    <row r="93" spans="2:47" s="1" customFormat="1" ht="13.5">
      <c r="B93" s="19"/>
      <c r="C93" s="120"/>
      <c r="D93" s="140" t="s">
        <v>9</v>
      </c>
      <c r="E93" s="120"/>
      <c r="F93" s="145" t="s">
        <v>92</v>
      </c>
      <c r="G93" s="120"/>
      <c r="H93" s="120">
        <v>720</v>
      </c>
      <c r="I93" s="184"/>
      <c r="J93" s="120"/>
      <c r="K93" s="120"/>
      <c r="L93" s="20"/>
      <c r="M93" s="36"/>
      <c r="N93" s="20"/>
      <c r="O93" s="20"/>
      <c r="P93" s="20"/>
      <c r="Q93" s="20"/>
      <c r="R93" s="20"/>
      <c r="S93" s="20"/>
      <c r="T93" s="37"/>
      <c r="AT93" s="8"/>
      <c r="AU93" s="8"/>
    </row>
    <row r="94" spans="2:47" s="1" customFormat="1" ht="13.5">
      <c r="B94" s="19"/>
      <c r="C94" s="153">
        <v>6</v>
      </c>
      <c r="D94" s="153" t="s">
        <v>84</v>
      </c>
      <c r="E94" s="154" t="s">
        <v>86</v>
      </c>
      <c r="F94" s="155" t="s">
        <v>104</v>
      </c>
      <c r="G94" s="156" t="s">
        <v>83</v>
      </c>
      <c r="H94" s="157">
        <v>540</v>
      </c>
      <c r="I94" s="185"/>
      <c r="J94" s="158">
        <f>ROUND(I94*H94,2)</f>
        <v>0</v>
      </c>
      <c r="K94" s="155" t="s">
        <v>77</v>
      </c>
      <c r="L94" s="20"/>
      <c r="M94" s="36"/>
      <c r="N94" s="20"/>
      <c r="O94" s="20"/>
      <c r="P94" s="20"/>
      <c r="Q94" s="20"/>
      <c r="R94" s="20"/>
      <c r="S94" s="20"/>
      <c r="T94" s="37"/>
      <c r="AT94" s="8"/>
      <c r="AU94" s="8"/>
    </row>
    <row r="95" spans="2:47" s="1" customFormat="1" ht="40.5">
      <c r="B95" s="19"/>
      <c r="C95" s="120"/>
      <c r="D95" s="140" t="s">
        <v>78</v>
      </c>
      <c r="E95" s="120"/>
      <c r="F95" s="141" t="s">
        <v>105</v>
      </c>
      <c r="G95" s="120"/>
      <c r="H95" s="120"/>
      <c r="I95" s="159"/>
      <c r="J95" s="158"/>
      <c r="K95" s="155"/>
      <c r="L95" s="20"/>
      <c r="M95" s="36"/>
      <c r="N95" s="20"/>
      <c r="O95" s="20"/>
      <c r="P95" s="20"/>
      <c r="Q95" s="20"/>
      <c r="R95" s="20"/>
      <c r="S95" s="20"/>
      <c r="T95" s="37"/>
      <c r="AT95" s="8"/>
      <c r="AU95" s="8"/>
    </row>
    <row r="96" spans="2:47" s="1" customFormat="1" ht="13.5">
      <c r="B96" s="19"/>
      <c r="C96" s="120"/>
      <c r="D96" s="140" t="s">
        <v>9</v>
      </c>
      <c r="E96" s="120"/>
      <c r="F96" s="145"/>
      <c r="G96" s="120"/>
      <c r="H96" s="120">
        <v>1080</v>
      </c>
      <c r="I96" s="159"/>
      <c r="J96" s="158"/>
      <c r="K96" s="155"/>
      <c r="L96" s="20"/>
      <c r="M96" s="36"/>
      <c r="N96" s="20"/>
      <c r="O96" s="20"/>
      <c r="P96" s="20"/>
      <c r="Q96" s="20"/>
      <c r="R96" s="20"/>
      <c r="S96" s="20"/>
      <c r="T96" s="37"/>
      <c r="AT96" s="8"/>
      <c r="AU96" s="8"/>
    </row>
    <row r="97" spans="2:47" s="1" customFormat="1" ht="42" customHeight="1">
      <c r="B97" s="19"/>
      <c r="C97" s="134">
        <v>7</v>
      </c>
      <c r="D97" s="134" t="s">
        <v>75</v>
      </c>
      <c r="E97" s="135" t="s">
        <v>94</v>
      </c>
      <c r="F97" s="136" t="s">
        <v>110</v>
      </c>
      <c r="G97" s="137" t="s">
        <v>80</v>
      </c>
      <c r="H97" s="160">
        <v>160</v>
      </c>
      <c r="I97" s="161"/>
      <c r="J97" s="139">
        <f>ROUND(I97*H97,2)</f>
        <v>0</v>
      </c>
      <c r="K97" s="136" t="s">
        <v>77</v>
      </c>
      <c r="L97" s="20"/>
      <c r="M97" s="36"/>
      <c r="N97" s="20"/>
      <c r="O97" s="20"/>
      <c r="P97" s="20"/>
      <c r="Q97" s="20"/>
      <c r="R97" s="20"/>
      <c r="S97" s="20"/>
      <c r="T97" s="37"/>
      <c r="AT97" s="8"/>
      <c r="AU97" s="8"/>
    </row>
    <row r="98" spans="2:51" s="6" customFormat="1" ht="40.5">
      <c r="B98" s="95"/>
      <c r="C98" s="143"/>
      <c r="D98" s="140" t="s">
        <v>8</v>
      </c>
      <c r="E98" s="144" t="s">
        <v>11</v>
      </c>
      <c r="F98" s="141" t="s">
        <v>97</v>
      </c>
      <c r="G98" s="143"/>
      <c r="H98" s="162"/>
      <c r="I98" s="147"/>
      <c r="J98" s="143"/>
      <c r="K98" s="143"/>
      <c r="L98" s="97"/>
      <c r="M98" s="96"/>
      <c r="N98" s="97"/>
      <c r="O98" s="97"/>
      <c r="P98" s="97"/>
      <c r="Q98" s="97"/>
      <c r="R98" s="97"/>
      <c r="S98" s="97"/>
      <c r="T98" s="98"/>
      <c r="AT98" s="99" t="s">
        <v>79</v>
      </c>
      <c r="AU98" s="99" t="s">
        <v>46</v>
      </c>
      <c r="AV98" s="6" t="s">
        <v>46</v>
      </c>
      <c r="AW98" s="6" t="s">
        <v>27</v>
      </c>
      <c r="AX98" s="6" t="s">
        <v>18</v>
      </c>
      <c r="AY98" s="99" t="s">
        <v>74</v>
      </c>
    </row>
    <row r="99" spans="2:51" s="6" customFormat="1" ht="13.5">
      <c r="B99" s="95"/>
      <c r="C99" s="143"/>
      <c r="D99" s="140" t="s">
        <v>79</v>
      </c>
      <c r="E99" s="143"/>
      <c r="F99" s="163"/>
      <c r="G99" s="143"/>
      <c r="H99" s="162"/>
      <c r="I99" s="147"/>
      <c r="J99" s="143"/>
      <c r="K99" s="143"/>
      <c r="L99" s="97"/>
      <c r="M99" s="96"/>
      <c r="N99" s="97"/>
      <c r="O99" s="97"/>
      <c r="P99" s="97"/>
      <c r="Q99" s="97"/>
      <c r="R99" s="97"/>
      <c r="S99" s="97"/>
      <c r="T99" s="98"/>
      <c r="AT99" s="99"/>
      <c r="AU99" s="99"/>
      <c r="AY99" s="99"/>
    </row>
    <row r="100" spans="2:51" s="6" customFormat="1" ht="22.5" customHeight="1">
      <c r="B100" s="95"/>
      <c r="C100" s="134">
        <v>8</v>
      </c>
      <c r="D100" s="134" t="s">
        <v>75</v>
      </c>
      <c r="E100" s="135" t="s">
        <v>95</v>
      </c>
      <c r="F100" s="136" t="s">
        <v>96</v>
      </c>
      <c r="G100" s="137" t="s">
        <v>80</v>
      </c>
      <c r="H100" s="160">
        <v>160</v>
      </c>
      <c r="I100" s="161"/>
      <c r="J100" s="139">
        <f>ROUND(I100*H100,2)</f>
        <v>0</v>
      </c>
      <c r="K100" s="136" t="s">
        <v>77</v>
      </c>
      <c r="L100" s="97"/>
      <c r="M100" s="96"/>
      <c r="N100" s="97"/>
      <c r="O100" s="97"/>
      <c r="P100" s="97"/>
      <c r="Q100" s="97"/>
      <c r="R100" s="97"/>
      <c r="S100" s="97"/>
      <c r="T100" s="98"/>
      <c r="AT100" s="99"/>
      <c r="AU100" s="99"/>
      <c r="AY100" s="99"/>
    </row>
    <row r="101" spans="2:47" s="1" customFormat="1" ht="42" customHeight="1">
      <c r="B101" s="19"/>
      <c r="C101" s="120"/>
      <c r="D101" s="140" t="s">
        <v>78</v>
      </c>
      <c r="E101" s="120"/>
      <c r="F101" s="141" t="s">
        <v>119</v>
      </c>
      <c r="G101" s="120"/>
      <c r="H101" s="120"/>
      <c r="I101" s="142"/>
      <c r="J101" s="120"/>
      <c r="K101" s="120"/>
      <c r="L101" s="20"/>
      <c r="M101" s="36"/>
      <c r="N101" s="20"/>
      <c r="O101" s="20"/>
      <c r="P101" s="20"/>
      <c r="Q101" s="20"/>
      <c r="R101" s="20"/>
      <c r="S101" s="20"/>
      <c r="T101" s="37"/>
      <c r="AT101" s="8" t="s">
        <v>78</v>
      </c>
      <c r="AU101" s="8" t="s">
        <v>46</v>
      </c>
    </row>
    <row r="102" spans="2:51" s="6" customFormat="1" ht="22.5" customHeight="1">
      <c r="B102" s="95"/>
      <c r="C102" s="143"/>
      <c r="D102" s="140" t="s">
        <v>79</v>
      </c>
      <c r="E102" s="143"/>
      <c r="F102" s="163"/>
      <c r="G102" s="164"/>
      <c r="H102" s="162">
        <v>0</v>
      </c>
      <c r="I102" s="147"/>
      <c r="J102" s="143"/>
      <c r="K102" s="143"/>
      <c r="L102" s="97"/>
      <c r="M102" s="96"/>
      <c r="N102" s="97"/>
      <c r="O102" s="97"/>
      <c r="P102" s="97"/>
      <c r="Q102" s="97"/>
      <c r="R102" s="97"/>
      <c r="S102" s="97"/>
      <c r="T102" s="98"/>
      <c r="AT102" s="99" t="s">
        <v>79</v>
      </c>
      <c r="AU102" s="99" t="s">
        <v>46</v>
      </c>
      <c r="AV102" s="6" t="s">
        <v>46</v>
      </c>
      <c r="AW102" s="6" t="s">
        <v>12</v>
      </c>
      <c r="AX102" s="6" t="s">
        <v>18</v>
      </c>
      <c r="AY102" s="99" t="s">
        <v>74</v>
      </c>
    </row>
    <row r="103" spans="2:65" s="1" customFormat="1" ht="31.5" customHeight="1">
      <c r="B103" s="89"/>
      <c r="C103" s="134">
        <v>9</v>
      </c>
      <c r="D103" s="134" t="s">
        <v>75</v>
      </c>
      <c r="E103" s="135" t="s">
        <v>98</v>
      </c>
      <c r="F103" s="136" t="s">
        <v>99</v>
      </c>
      <c r="G103" s="137" t="s">
        <v>76</v>
      </c>
      <c r="H103" s="138">
        <v>1</v>
      </c>
      <c r="I103" s="161"/>
      <c r="J103" s="139">
        <f>ROUND(I103*H103,2)</f>
        <v>0</v>
      </c>
      <c r="K103" s="136" t="s">
        <v>77</v>
      </c>
      <c r="L103" s="20"/>
      <c r="M103" s="90" t="s">
        <v>11</v>
      </c>
      <c r="N103" s="91" t="s">
        <v>34</v>
      </c>
      <c r="O103" s="20"/>
      <c r="P103" s="92">
        <f>O103*H103</f>
        <v>0</v>
      </c>
      <c r="Q103" s="92">
        <v>0</v>
      </c>
      <c r="R103" s="92">
        <f>Q103*H103</f>
        <v>0</v>
      </c>
      <c r="S103" s="92">
        <v>0</v>
      </c>
      <c r="T103" s="93">
        <f>S103*H103</f>
        <v>0</v>
      </c>
      <c r="AR103" s="8" t="s">
        <v>47</v>
      </c>
      <c r="AT103" s="8" t="s">
        <v>75</v>
      </c>
      <c r="AU103" s="8" t="s">
        <v>46</v>
      </c>
      <c r="AY103" s="8" t="s">
        <v>74</v>
      </c>
      <c r="BE103" s="94">
        <f>IF(N103="základní",J103,0)</f>
        <v>0</v>
      </c>
      <c r="BF103" s="94">
        <f>IF(N103="snížená",J103,0)</f>
        <v>0</v>
      </c>
      <c r="BG103" s="94">
        <f>IF(N103="zákl. přenesená",J103,0)</f>
        <v>0</v>
      </c>
      <c r="BH103" s="94">
        <f>IF(N103="sníž. přenesená",J103,0)</f>
        <v>0</v>
      </c>
      <c r="BI103" s="94">
        <f>IF(N103="nulová",J103,0)</f>
        <v>0</v>
      </c>
      <c r="BJ103" s="8" t="s">
        <v>18</v>
      </c>
      <c r="BK103" s="94">
        <f>ROUND(I103*H103,2)</f>
        <v>0</v>
      </c>
      <c r="BL103" s="8" t="s">
        <v>47</v>
      </c>
      <c r="BM103" s="8" t="s">
        <v>0</v>
      </c>
    </row>
    <row r="104" spans="2:47" s="1" customFormat="1" ht="42" customHeight="1">
      <c r="B104" s="19"/>
      <c r="C104" s="120"/>
      <c r="D104" s="140" t="s">
        <v>78</v>
      </c>
      <c r="E104" s="120"/>
      <c r="F104" s="141" t="s">
        <v>100</v>
      </c>
      <c r="G104" s="120"/>
      <c r="H104" s="120"/>
      <c r="I104" s="142"/>
      <c r="J104" s="120"/>
      <c r="K104" s="120"/>
      <c r="L104" s="20"/>
      <c r="M104" s="36"/>
      <c r="N104" s="20"/>
      <c r="O104" s="20"/>
      <c r="P104" s="20"/>
      <c r="Q104" s="20"/>
      <c r="R104" s="20"/>
      <c r="S104" s="20"/>
      <c r="T104" s="37"/>
      <c r="AT104" s="8" t="s">
        <v>78</v>
      </c>
      <c r="AU104" s="8" t="s">
        <v>46</v>
      </c>
    </row>
    <row r="105" spans="2:51" s="6" customFormat="1" ht="22.5" customHeight="1">
      <c r="B105" s="95"/>
      <c r="C105" s="143"/>
      <c r="D105" s="140" t="s">
        <v>79</v>
      </c>
      <c r="E105" s="144" t="s">
        <v>11</v>
      </c>
      <c r="F105" s="145"/>
      <c r="G105" s="143"/>
      <c r="H105" s="146"/>
      <c r="I105" s="147"/>
      <c r="J105" s="143"/>
      <c r="K105" s="143"/>
      <c r="L105" s="97"/>
      <c r="M105" s="96"/>
      <c r="N105" s="97"/>
      <c r="O105" s="97"/>
      <c r="P105" s="97"/>
      <c r="Q105" s="97"/>
      <c r="R105" s="97"/>
      <c r="S105" s="97"/>
      <c r="T105" s="98"/>
      <c r="AT105" s="99" t="s">
        <v>79</v>
      </c>
      <c r="AU105" s="99" t="s">
        <v>46</v>
      </c>
      <c r="AV105" s="6" t="s">
        <v>46</v>
      </c>
      <c r="AW105" s="6" t="s">
        <v>27</v>
      </c>
      <c r="AX105" s="6" t="s">
        <v>18</v>
      </c>
      <c r="AY105" s="99" t="s">
        <v>74</v>
      </c>
    </row>
    <row r="106" spans="2:51" s="6" customFormat="1" ht="22.5" customHeight="1">
      <c r="B106" s="95"/>
      <c r="C106" s="134">
        <v>10</v>
      </c>
      <c r="D106" s="134" t="s">
        <v>75</v>
      </c>
      <c r="E106" s="135" t="s">
        <v>108</v>
      </c>
      <c r="F106" s="136" t="s">
        <v>107</v>
      </c>
      <c r="G106" s="137" t="s">
        <v>76</v>
      </c>
      <c r="H106" s="138">
        <v>3</v>
      </c>
      <c r="I106" s="161"/>
      <c r="J106" s="139">
        <f>ROUND(I106*H106,2)</f>
        <v>0</v>
      </c>
      <c r="K106" s="136" t="s">
        <v>77</v>
      </c>
      <c r="L106" s="97"/>
      <c r="M106" s="96"/>
      <c r="N106" s="97"/>
      <c r="O106" s="97"/>
      <c r="P106" s="97"/>
      <c r="Q106" s="97"/>
      <c r="R106" s="97"/>
      <c r="S106" s="97"/>
      <c r="T106" s="98"/>
      <c r="AT106" s="99"/>
      <c r="AU106" s="99"/>
      <c r="AY106" s="99"/>
    </row>
    <row r="107" spans="2:51" s="6" customFormat="1" ht="40.5">
      <c r="B107" s="95"/>
      <c r="C107" s="120"/>
      <c r="D107" s="140" t="s">
        <v>78</v>
      </c>
      <c r="E107" s="120"/>
      <c r="F107" s="141" t="s">
        <v>118</v>
      </c>
      <c r="G107" s="120"/>
      <c r="H107" s="120"/>
      <c r="I107" s="142"/>
      <c r="J107" s="120"/>
      <c r="K107" s="120"/>
      <c r="L107" s="97"/>
      <c r="M107" s="96"/>
      <c r="N107" s="97"/>
      <c r="O107" s="97"/>
      <c r="P107" s="97"/>
      <c r="Q107" s="97"/>
      <c r="R107" s="97"/>
      <c r="S107" s="97"/>
      <c r="T107" s="98"/>
      <c r="AT107" s="99"/>
      <c r="AU107" s="99"/>
      <c r="AY107" s="99"/>
    </row>
    <row r="108" spans="2:51" s="6" customFormat="1" ht="22.5" customHeight="1">
      <c r="B108" s="95"/>
      <c r="C108" s="143"/>
      <c r="D108" s="140" t="s">
        <v>79</v>
      </c>
      <c r="E108" s="144" t="s">
        <v>11</v>
      </c>
      <c r="F108" s="145" t="s">
        <v>109</v>
      </c>
      <c r="G108" s="143"/>
      <c r="H108" s="146">
        <v>3</v>
      </c>
      <c r="I108" s="147"/>
      <c r="J108" s="143"/>
      <c r="K108" s="143"/>
      <c r="L108" s="97"/>
      <c r="M108" s="96"/>
      <c r="N108" s="97"/>
      <c r="O108" s="97"/>
      <c r="P108" s="97"/>
      <c r="Q108" s="97"/>
      <c r="R108" s="97"/>
      <c r="S108" s="97"/>
      <c r="T108" s="98"/>
      <c r="AT108" s="99"/>
      <c r="AU108" s="99"/>
      <c r="AY108" s="99"/>
    </row>
    <row r="109" spans="2:65" s="1" customFormat="1" ht="22.5" customHeight="1">
      <c r="B109" s="89"/>
      <c r="C109" s="134">
        <v>11</v>
      </c>
      <c r="D109" s="134" t="s">
        <v>75</v>
      </c>
      <c r="E109" s="135" t="s">
        <v>101</v>
      </c>
      <c r="F109" s="136" t="s">
        <v>102</v>
      </c>
      <c r="G109" s="137" t="s">
        <v>82</v>
      </c>
      <c r="H109" s="138">
        <v>0</v>
      </c>
      <c r="I109" s="161"/>
      <c r="J109" s="139">
        <f>ROUND(I109*H109,2)</f>
        <v>0</v>
      </c>
      <c r="K109" s="136" t="s">
        <v>77</v>
      </c>
      <c r="L109" s="20"/>
      <c r="M109" s="90" t="s">
        <v>11</v>
      </c>
      <c r="N109" s="91" t="s">
        <v>34</v>
      </c>
      <c r="O109" s="20"/>
      <c r="P109" s="92">
        <f>O109*H109</f>
        <v>0</v>
      </c>
      <c r="Q109" s="92">
        <v>0</v>
      </c>
      <c r="R109" s="92">
        <f>Q109*H109</f>
        <v>0</v>
      </c>
      <c r="S109" s="92">
        <v>0</v>
      </c>
      <c r="T109" s="93">
        <f>S109*H109</f>
        <v>0</v>
      </c>
      <c r="AR109" s="8" t="s">
        <v>47</v>
      </c>
      <c r="AT109" s="8" t="s">
        <v>75</v>
      </c>
      <c r="AU109" s="8" t="s">
        <v>46</v>
      </c>
      <c r="AY109" s="8" t="s">
        <v>74</v>
      </c>
      <c r="BE109" s="94">
        <f>IF(N109="základní",J109,0)</f>
        <v>0</v>
      </c>
      <c r="BF109" s="94">
        <f>IF(N109="snížená",J109,0)</f>
        <v>0</v>
      </c>
      <c r="BG109" s="94">
        <f>IF(N109="zákl. přenesená",J109,0)</f>
        <v>0</v>
      </c>
      <c r="BH109" s="94">
        <f>IF(N109="sníž. přenesená",J109,0)</f>
        <v>0</v>
      </c>
      <c r="BI109" s="94">
        <f>IF(N109="nulová",J109,0)</f>
        <v>0</v>
      </c>
      <c r="BJ109" s="8" t="s">
        <v>18</v>
      </c>
      <c r="BK109" s="94">
        <f>ROUND(I109*H109,2)</f>
        <v>0</v>
      </c>
      <c r="BL109" s="8" t="s">
        <v>47</v>
      </c>
      <c r="BM109" s="8" t="s">
        <v>1</v>
      </c>
    </row>
    <row r="110" spans="2:47" s="1" customFormat="1" ht="30" customHeight="1">
      <c r="B110" s="19"/>
      <c r="C110" s="120"/>
      <c r="D110" s="140" t="s">
        <v>78</v>
      </c>
      <c r="E110" s="120"/>
      <c r="F110" s="141" t="s">
        <v>103</v>
      </c>
      <c r="G110" s="120"/>
      <c r="H110" s="120"/>
      <c r="I110" s="142"/>
      <c r="J110" s="120"/>
      <c r="K110" s="120"/>
      <c r="L110" s="20"/>
      <c r="M110" s="36"/>
      <c r="N110" s="20"/>
      <c r="O110" s="20"/>
      <c r="P110" s="20"/>
      <c r="Q110" s="20"/>
      <c r="R110" s="20"/>
      <c r="S110" s="20"/>
      <c r="T110" s="37"/>
      <c r="AT110" s="8" t="s">
        <v>78</v>
      </c>
      <c r="AU110" s="8" t="s">
        <v>46</v>
      </c>
    </row>
    <row r="111" spans="2:51" s="6" customFormat="1" ht="22.5" customHeight="1">
      <c r="B111" s="95"/>
      <c r="C111" s="143"/>
      <c r="D111" s="140" t="s">
        <v>79</v>
      </c>
      <c r="E111" s="144" t="s">
        <v>11</v>
      </c>
      <c r="F111" s="145" t="s">
        <v>92</v>
      </c>
      <c r="G111" s="143"/>
      <c r="H111" s="146">
        <v>342.4</v>
      </c>
      <c r="I111" s="147"/>
      <c r="J111" s="143"/>
      <c r="K111" s="143"/>
      <c r="L111" s="97"/>
      <c r="M111" s="96"/>
      <c r="N111" s="97"/>
      <c r="O111" s="97"/>
      <c r="P111" s="97"/>
      <c r="Q111" s="97"/>
      <c r="R111" s="97"/>
      <c r="S111" s="97"/>
      <c r="T111" s="98"/>
      <c r="AT111" s="99" t="s">
        <v>79</v>
      </c>
      <c r="AU111" s="99" t="s">
        <v>46</v>
      </c>
      <c r="AV111" s="6" t="s">
        <v>46</v>
      </c>
      <c r="AW111" s="6" t="s">
        <v>27</v>
      </c>
      <c r="AX111" s="6" t="s">
        <v>18</v>
      </c>
      <c r="AY111" s="99" t="s">
        <v>74</v>
      </c>
    </row>
    <row r="112" spans="2:65" s="1" customFormat="1" ht="22.5" customHeight="1">
      <c r="B112" s="89"/>
      <c r="C112" s="165">
        <v>12</v>
      </c>
      <c r="D112" s="165" t="s">
        <v>84</v>
      </c>
      <c r="E112" s="166"/>
      <c r="F112" s="167"/>
      <c r="G112" s="168"/>
      <c r="H112" s="169"/>
      <c r="I112" s="173"/>
      <c r="J112" s="170"/>
      <c r="K112" s="167"/>
      <c r="L112" s="118"/>
      <c r="M112" s="105" t="s">
        <v>11</v>
      </c>
      <c r="N112" s="106" t="s">
        <v>34</v>
      </c>
      <c r="O112" s="20"/>
      <c r="P112" s="92">
        <f>O112*H112</f>
        <v>0</v>
      </c>
      <c r="Q112" s="92">
        <v>1</v>
      </c>
      <c r="R112" s="92">
        <f>Q112*H112</f>
        <v>0</v>
      </c>
      <c r="S112" s="92">
        <v>0</v>
      </c>
      <c r="T112" s="93">
        <f>S112*H112</f>
        <v>0</v>
      </c>
      <c r="AR112" s="8" t="s">
        <v>81</v>
      </c>
      <c r="AT112" s="8" t="s">
        <v>84</v>
      </c>
      <c r="AU112" s="8" t="s">
        <v>46</v>
      </c>
      <c r="AY112" s="8" t="s">
        <v>74</v>
      </c>
      <c r="BE112" s="94">
        <f>IF(N112="základní",J112,0)</f>
        <v>0</v>
      </c>
      <c r="BF112" s="94">
        <f>IF(N112="snížená",J112,0)</f>
        <v>0</v>
      </c>
      <c r="BG112" s="94">
        <f>IF(N112="zákl. přenesená",J112,0)</f>
        <v>0</v>
      </c>
      <c r="BH112" s="94">
        <f>IF(N112="sníž. přenesená",J112,0)</f>
        <v>0</v>
      </c>
      <c r="BI112" s="94">
        <f>IF(N112="nulová",J112,0)</f>
        <v>0</v>
      </c>
      <c r="BJ112" s="8" t="s">
        <v>18</v>
      </c>
      <c r="BK112" s="94">
        <f>ROUND(I112*H112,2)</f>
        <v>0</v>
      </c>
      <c r="BL112" s="8" t="s">
        <v>47</v>
      </c>
      <c r="BM112" s="8" t="s">
        <v>2</v>
      </c>
    </row>
    <row r="113" spans="2:47" s="1" customFormat="1" ht="30" customHeight="1">
      <c r="B113" s="19"/>
      <c r="C113" s="120"/>
      <c r="D113" s="140" t="s">
        <v>78</v>
      </c>
      <c r="E113" s="120"/>
      <c r="F113" s="141"/>
      <c r="G113" s="120"/>
      <c r="H113" s="120"/>
      <c r="I113" s="142"/>
      <c r="J113" s="120"/>
      <c r="K113" s="120"/>
      <c r="L113" s="20"/>
      <c r="M113" s="36"/>
      <c r="N113" s="20"/>
      <c r="O113" s="20"/>
      <c r="P113" s="20"/>
      <c r="Q113" s="20"/>
      <c r="R113" s="20"/>
      <c r="S113" s="20"/>
      <c r="T113" s="37"/>
      <c r="AT113" s="8" t="s">
        <v>78</v>
      </c>
      <c r="AU113" s="8" t="s">
        <v>46</v>
      </c>
    </row>
    <row r="114" spans="2:51" s="6" customFormat="1" ht="22.5" customHeight="1">
      <c r="B114" s="95"/>
      <c r="C114" s="143"/>
      <c r="D114" s="140" t="s">
        <v>79</v>
      </c>
      <c r="E114" s="144"/>
      <c r="F114" s="145"/>
      <c r="G114" s="143"/>
      <c r="H114" s="146"/>
      <c r="I114" s="147"/>
      <c r="J114" s="143"/>
      <c r="K114" s="143"/>
      <c r="L114" s="97"/>
      <c r="M114" s="96"/>
      <c r="N114" s="97"/>
      <c r="O114" s="97"/>
      <c r="P114" s="97"/>
      <c r="Q114" s="97"/>
      <c r="R114" s="97"/>
      <c r="S114" s="97"/>
      <c r="T114" s="98"/>
      <c r="AT114" s="99" t="s">
        <v>79</v>
      </c>
      <c r="AU114" s="99" t="s">
        <v>46</v>
      </c>
      <c r="AV114" s="6" t="s">
        <v>46</v>
      </c>
      <c r="AW114" s="6" t="s">
        <v>27</v>
      </c>
      <c r="AX114" s="6" t="s">
        <v>18</v>
      </c>
      <c r="AY114" s="99" t="s">
        <v>74</v>
      </c>
    </row>
    <row r="115" spans="2:51" s="6" customFormat="1" ht="22.5" customHeight="1">
      <c r="B115" s="95"/>
      <c r="C115" s="165">
        <v>13</v>
      </c>
      <c r="D115" s="165" t="s">
        <v>84</v>
      </c>
      <c r="E115" s="166"/>
      <c r="F115" s="167"/>
      <c r="G115" s="168"/>
      <c r="H115" s="169"/>
      <c r="I115" s="173"/>
      <c r="J115" s="170"/>
      <c r="K115" s="167"/>
      <c r="L115" s="97"/>
      <c r="M115" s="96"/>
      <c r="N115" s="97"/>
      <c r="O115" s="97"/>
      <c r="P115" s="97"/>
      <c r="Q115" s="97"/>
      <c r="R115" s="97"/>
      <c r="S115" s="97"/>
      <c r="T115" s="98"/>
      <c r="AT115" s="99"/>
      <c r="AU115" s="99"/>
      <c r="AY115" s="99"/>
    </row>
    <row r="116" spans="2:51" s="6" customFormat="1" ht="22.5" customHeight="1">
      <c r="B116" s="95"/>
      <c r="C116" s="120"/>
      <c r="D116" s="140" t="s">
        <v>78</v>
      </c>
      <c r="E116" s="120"/>
      <c r="F116" s="141"/>
      <c r="G116" s="120"/>
      <c r="H116" s="120"/>
      <c r="I116" s="142"/>
      <c r="J116" s="120"/>
      <c r="K116" s="120"/>
      <c r="L116" s="97"/>
      <c r="M116" s="96"/>
      <c r="N116" s="97"/>
      <c r="O116" s="97"/>
      <c r="P116" s="97"/>
      <c r="Q116" s="97"/>
      <c r="R116" s="97"/>
      <c r="S116" s="97"/>
      <c r="T116" s="98"/>
      <c r="AT116" s="99"/>
      <c r="AU116" s="99"/>
      <c r="AY116" s="99"/>
    </row>
    <row r="117" spans="2:51" s="6" customFormat="1" ht="22.5" customHeight="1">
      <c r="B117" s="95"/>
      <c r="C117" s="143"/>
      <c r="D117" s="140" t="s">
        <v>79</v>
      </c>
      <c r="E117" s="174"/>
      <c r="F117" s="163"/>
      <c r="G117" s="164"/>
      <c r="H117" s="162"/>
      <c r="I117" s="175"/>
      <c r="J117" s="164"/>
      <c r="K117" s="164"/>
      <c r="L117" s="97"/>
      <c r="M117" s="96"/>
      <c r="N117" s="97"/>
      <c r="O117" s="97"/>
      <c r="P117" s="97"/>
      <c r="Q117" s="97"/>
      <c r="R117" s="97"/>
      <c r="S117" s="97"/>
      <c r="T117" s="98"/>
      <c r="AT117" s="99"/>
      <c r="AU117" s="99"/>
      <c r="AY117" s="99"/>
    </row>
    <row r="118" spans="2:65" s="1" customFormat="1" ht="22.5" customHeight="1">
      <c r="B118" s="89"/>
      <c r="C118" s="134">
        <v>14</v>
      </c>
      <c r="D118" s="134" t="s">
        <v>75</v>
      </c>
      <c r="E118" s="176"/>
      <c r="F118" s="177"/>
      <c r="G118" s="178"/>
      <c r="H118" s="160"/>
      <c r="I118" s="161"/>
      <c r="J118" s="161"/>
      <c r="K118" s="177"/>
      <c r="L118" s="20"/>
      <c r="M118" s="90" t="s">
        <v>11</v>
      </c>
      <c r="N118" s="100" t="s">
        <v>34</v>
      </c>
      <c r="O118" s="101"/>
      <c r="P118" s="102">
        <f>O118*H118</f>
        <v>0</v>
      </c>
      <c r="Q118" s="102">
        <v>0</v>
      </c>
      <c r="R118" s="102">
        <f>Q118*H118</f>
        <v>0</v>
      </c>
      <c r="S118" s="102">
        <v>0</v>
      </c>
      <c r="T118" s="103">
        <f>S118*H118</f>
        <v>0</v>
      </c>
      <c r="AR118" s="8" t="s">
        <v>47</v>
      </c>
      <c r="AT118" s="8" t="s">
        <v>75</v>
      </c>
      <c r="AU118" s="8" t="s">
        <v>46</v>
      </c>
      <c r="AY118" s="8" t="s">
        <v>74</v>
      </c>
      <c r="BE118" s="94">
        <f>IF(N118="základní",J118,0)</f>
        <v>0</v>
      </c>
      <c r="BF118" s="94">
        <f>IF(N118="snížená",J118,0)</f>
        <v>0</v>
      </c>
      <c r="BG118" s="94">
        <f>IF(N118="zákl. přenesená",J118,0)</f>
        <v>0</v>
      </c>
      <c r="BH118" s="94">
        <f>IF(N118="sníž. přenesená",J118,0)</f>
        <v>0</v>
      </c>
      <c r="BI118" s="94">
        <f>IF(N118="nulová",J118,0)</f>
        <v>0</v>
      </c>
      <c r="BJ118" s="8" t="s">
        <v>18</v>
      </c>
      <c r="BK118" s="94">
        <f>ROUND(I118*H118,2)</f>
        <v>0</v>
      </c>
      <c r="BL118" s="8" t="s">
        <v>47</v>
      </c>
      <c r="BM118" s="8" t="s">
        <v>3</v>
      </c>
    </row>
    <row r="119" spans="2:65" s="1" customFormat="1" ht="22.5" customHeight="1">
      <c r="B119" s="89"/>
      <c r="C119" s="148"/>
      <c r="D119" s="148"/>
      <c r="E119" s="179"/>
      <c r="F119" s="180"/>
      <c r="G119" s="179"/>
      <c r="H119" s="181"/>
      <c r="I119" s="182"/>
      <c r="J119" s="183"/>
      <c r="K119" s="177"/>
      <c r="L119" s="20"/>
      <c r="M119" s="111"/>
      <c r="N119" s="91"/>
      <c r="O119" s="20"/>
      <c r="P119" s="92"/>
      <c r="Q119" s="92"/>
      <c r="R119" s="92"/>
      <c r="S119" s="92"/>
      <c r="T119" s="92"/>
      <c r="AR119" s="8"/>
      <c r="AT119" s="8"/>
      <c r="AU119" s="8"/>
      <c r="AY119" s="8"/>
      <c r="BE119" s="94"/>
      <c r="BF119" s="94"/>
      <c r="BG119" s="94"/>
      <c r="BH119" s="94"/>
      <c r="BI119" s="94"/>
      <c r="BJ119" s="8"/>
      <c r="BK119" s="94"/>
      <c r="BL119" s="8"/>
      <c r="BM119" s="8"/>
    </row>
    <row r="120" spans="2:12" s="1" customFormat="1" ht="6.75" customHeight="1">
      <c r="B120" s="30"/>
      <c r="C120" s="120"/>
      <c r="D120" s="120"/>
      <c r="E120" s="120"/>
      <c r="F120" s="120"/>
      <c r="G120" s="120"/>
      <c r="H120" s="120"/>
      <c r="I120" s="142"/>
      <c r="J120" s="171"/>
      <c r="K120" s="120"/>
      <c r="L120" s="20"/>
    </row>
    <row r="121" spans="3:11" ht="15">
      <c r="C121" s="148"/>
      <c r="D121" s="148"/>
      <c r="E121" s="148"/>
      <c r="F121" s="149"/>
      <c r="G121" s="148"/>
      <c r="H121" s="150"/>
      <c r="I121" s="151"/>
      <c r="J121" s="152"/>
      <c r="K121" s="172"/>
    </row>
    <row r="122" spans="3:11" ht="13.5">
      <c r="C122" s="13"/>
      <c r="D122" s="13"/>
      <c r="E122" s="13"/>
      <c r="F122" s="13"/>
      <c r="G122" s="13"/>
      <c r="H122" s="13"/>
      <c r="I122" s="44"/>
      <c r="J122" s="13"/>
      <c r="K122" s="13"/>
    </row>
    <row r="123" spans="3:11" ht="13.5">
      <c r="C123" s="13"/>
      <c r="D123" s="13"/>
      <c r="E123" s="13"/>
      <c r="F123" s="13"/>
      <c r="G123" s="13"/>
      <c r="H123" s="13"/>
      <c r="I123" s="44"/>
      <c r="J123" s="13"/>
      <c r="K123" s="13"/>
    </row>
    <row r="124" spans="3:10" ht="15">
      <c r="C124" s="113"/>
      <c r="D124" s="113"/>
      <c r="E124" s="113"/>
      <c r="F124" s="112"/>
      <c r="G124" s="113"/>
      <c r="H124" s="114"/>
      <c r="I124" s="115"/>
      <c r="J124" s="116"/>
    </row>
    <row r="125" spans="3:10" ht="13.5">
      <c r="C125" s="13"/>
      <c r="D125" s="13"/>
      <c r="E125" s="13"/>
      <c r="F125" s="13"/>
      <c r="G125" s="13"/>
      <c r="H125" s="13"/>
      <c r="I125" s="44"/>
      <c r="J125" s="13"/>
    </row>
    <row r="126" spans="3:10" ht="15">
      <c r="C126" s="113"/>
      <c r="D126" s="113"/>
      <c r="E126" s="113"/>
      <c r="F126" s="112"/>
      <c r="G126" s="113"/>
      <c r="H126" s="114"/>
      <c r="I126" s="115"/>
      <c r="J126" s="116"/>
    </row>
    <row r="131" ht="13.5">
      <c r="AT131" s="104"/>
    </row>
  </sheetData>
  <sheetProtection/>
  <autoFilter ref="C76:K76"/>
  <mergeCells count="9">
    <mergeCell ref="L2:V2"/>
    <mergeCell ref="E47:H47"/>
    <mergeCell ref="E67:H67"/>
    <mergeCell ref="E69:H69"/>
    <mergeCell ref="E45:H45"/>
    <mergeCell ref="G1:H1"/>
    <mergeCell ref="E7:H7"/>
    <mergeCell ref="E9:H9"/>
    <mergeCell ref="E24:H24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scale="7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LukasB_PC\Blecha</dc:creator>
  <cp:keywords/>
  <dc:description/>
  <cp:lastModifiedBy>Uživatel</cp:lastModifiedBy>
  <cp:lastPrinted>2016-04-20T13:57:34Z</cp:lastPrinted>
  <dcterms:created xsi:type="dcterms:W3CDTF">2016-04-18T11:36:51Z</dcterms:created>
  <dcterms:modified xsi:type="dcterms:W3CDTF">2018-01-02T12:33:24Z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